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155" windowHeight="10545" activeTab="2"/>
  </bookViews>
  <sheets>
    <sheet name="EXP3 folders" sheetId="1" r:id="rId1"/>
    <sheet name="USER folders" sheetId="3" r:id="rId2"/>
    <sheet name="MAD storage" sheetId="2" r:id="rId3"/>
  </sheets>
  <calcPr calcId="145621"/>
</workbook>
</file>

<file path=xl/calcChain.xml><?xml version="1.0" encoding="utf-8"?>
<calcChain xmlns="http://schemas.openxmlformats.org/spreadsheetml/2006/main">
  <c r="H11" i="3" l="1"/>
  <c r="C140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38" i="3" s="1"/>
  <c r="C25" i="3"/>
  <c r="C24" i="3"/>
  <c r="C23" i="3"/>
  <c r="C22" i="3"/>
  <c r="C21" i="3"/>
  <c r="C20" i="3"/>
  <c r="C19" i="3"/>
  <c r="C18" i="3"/>
  <c r="C26" i="3" s="1"/>
  <c r="C17" i="3"/>
  <c r="C13" i="3"/>
  <c r="C12" i="3"/>
  <c r="C11" i="3"/>
  <c r="C10" i="3"/>
  <c r="C9" i="3"/>
  <c r="C8" i="3"/>
  <c r="C7" i="3"/>
  <c r="C6" i="3"/>
  <c r="C5" i="3"/>
  <c r="C4" i="3"/>
  <c r="C141" i="3" s="1"/>
  <c r="D5" i="2"/>
  <c r="D14" i="2"/>
  <c r="C15" i="3" l="1"/>
  <c r="C11" i="2"/>
  <c r="C12" i="2"/>
  <c r="D12" i="2" s="1"/>
  <c r="C41" i="1"/>
  <c r="C40" i="1"/>
  <c r="D11" i="2" l="1"/>
  <c r="C17" i="2"/>
  <c r="D17" i="2" s="1"/>
  <c r="B30" i="1"/>
  <c r="C6" i="2" s="1"/>
  <c r="F50" i="1"/>
  <c r="C7" i="2" s="1"/>
  <c r="C9" i="2" l="1"/>
  <c r="C18" i="2"/>
  <c r="D18" i="2" s="1"/>
  <c r="D6" i="2"/>
  <c r="D7" i="2"/>
  <c r="C19" i="2"/>
  <c r="D19" i="2" s="1"/>
</calcChain>
</file>

<file path=xl/sharedStrings.xml><?xml version="1.0" encoding="utf-8"?>
<sst xmlns="http://schemas.openxmlformats.org/spreadsheetml/2006/main" count="385" uniqueCount="311">
  <si>
    <t>rc rate for MAD:</t>
  </si>
  <si>
    <t>All exp3:</t>
  </si>
  <si>
    <t>_StudyRepository</t>
  </si>
  <si>
    <t>5HTEEG</t>
  </si>
  <si>
    <t>AMISTRS</t>
  </si>
  <si>
    <t>ANTCON</t>
  </si>
  <si>
    <t>ATTLRN</t>
  </si>
  <si>
    <t>BISERP</t>
  </si>
  <si>
    <t>BISPIL</t>
  </si>
  <si>
    <t>CONCON</t>
  </si>
  <si>
    <t>CONTRN</t>
  </si>
  <si>
    <t>COREEG</t>
  </si>
  <si>
    <t>DEPCON1</t>
  </si>
  <si>
    <t>DEPECT</t>
  </si>
  <si>
    <t>DEPERP</t>
  </si>
  <si>
    <t>DEPFED</t>
  </si>
  <si>
    <t>DEPREG</t>
  </si>
  <si>
    <t>DOPEEG</t>
  </si>
  <si>
    <t>EITRMD</t>
  </si>
  <si>
    <t>EMBARC</t>
  </si>
  <si>
    <t>EMOGNG</t>
  </si>
  <si>
    <t>ERERPA</t>
  </si>
  <si>
    <t>ERERPB</t>
  </si>
  <si>
    <t>ERIEEG</t>
  </si>
  <si>
    <t>ESMLAB</t>
  </si>
  <si>
    <t>EXPIRED</t>
  </si>
  <si>
    <t>FORESTER</t>
  </si>
  <si>
    <t>FPPALL</t>
  </si>
  <si>
    <t>GENDEP</t>
  </si>
  <si>
    <t>GSK</t>
  </si>
  <si>
    <t>GSKWXL</t>
  </si>
  <si>
    <t>GSPROB</t>
  </si>
  <si>
    <t>IMPHOP</t>
  </si>
  <si>
    <t>INHLOR</t>
  </si>
  <si>
    <t>iSPOT</t>
  </si>
  <si>
    <t>LIDLOR</t>
  </si>
  <si>
    <t>LIDLOR2</t>
  </si>
  <si>
    <t>LOWMOOD</t>
  </si>
  <si>
    <t>MELIS1</t>
  </si>
  <si>
    <t>MORSUB</t>
  </si>
  <si>
    <t>MTT_MRS</t>
  </si>
  <si>
    <t>NRSAcw</t>
  </si>
  <si>
    <t>ONED</t>
  </si>
  <si>
    <t>OPTBIAS</t>
  </si>
  <si>
    <t>PEDSIG</t>
  </si>
  <si>
    <t>PETDEP2</t>
  </si>
  <si>
    <t>PETLOR</t>
  </si>
  <si>
    <t>PSTCSA</t>
  </si>
  <si>
    <t>RACLOP</t>
  </si>
  <si>
    <t>RDoC</t>
  </si>
  <si>
    <t>RESTAL</t>
  </si>
  <si>
    <t>RESTAL_Do_Not_Use</t>
  </si>
  <si>
    <t>Resting</t>
  </si>
  <si>
    <t>REWARD</t>
  </si>
  <si>
    <t>REWARD21</t>
  </si>
  <si>
    <t>REWARD22</t>
  </si>
  <si>
    <t>REWARD23</t>
  </si>
  <si>
    <t>REWFIN</t>
  </si>
  <si>
    <t>REWMEM</t>
  </si>
  <si>
    <t>REWPUN</t>
  </si>
  <si>
    <t>REWROC</t>
  </si>
  <si>
    <t>REWSIG</t>
  </si>
  <si>
    <t>rMDD</t>
  </si>
  <si>
    <t>RRPIHP</t>
  </si>
  <si>
    <t>SDTCOL</t>
  </si>
  <si>
    <t>SIGDEP</t>
  </si>
  <si>
    <t>SIGDEP2</t>
  </si>
  <si>
    <t>SIGDET</t>
  </si>
  <si>
    <t>SIGMOD</t>
  </si>
  <si>
    <t>SIGMRI</t>
  </si>
  <si>
    <t>SOCEEG</t>
  </si>
  <si>
    <t>SOURCE</t>
  </si>
  <si>
    <t>STRCON</t>
  </si>
  <si>
    <t>TRAUMA</t>
  </si>
  <si>
    <t>TWINS1</t>
  </si>
  <si>
    <t>Modified</t>
  </si>
  <si>
    <t>Size (GB)</t>
  </si>
  <si>
    <t>per GB per year</t>
  </si>
  <si>
    <t>bglaeser</t>
  </si>
  <si>
    <t>3.11 GB</t>
  </si>
  <si>
    <t>cmb</t>
  </si>
  <si>
    <t>2.82 GB</t>
  </si>
  <si>
    <t>amanos</t>
  </si>
  <si>
    <t>711.57 MB</t>
  </si>
  <si>
    <t>amillner</t>
  </si>
  <si>
    <t>585.69 MB</t>
  </si>
  <si>
    <t>acohen</t>
  </si>
  <si>
    <t>448.33 MB</t>
  </si>
  <si>
    <t>cgardiner</t>
  </si>
  <si>
    <t>5.63 MB</t>
  </si>
  <si>
    <t>amoskowi</t>
  </si>
  <si>
    <t>2.33 MB</t>
  </si>
  <si>
    <t>ajanes</t>
  </si>
  <si>
    <t>1.87 MB</t>
  </si>
  <si>
    <t>aweigand</t>
  </si>
  <si>
    <t>1.15 MB</t>
  </si>
  <si>
    <t>birk</t>
  </si>
  <si>
    <t>223 kB</t>
  </si>
  <si>
    <t>atenpow</t>
  </si>
  <si>
    <t>174 kB</t>
  </si>
  <si>
    <t>camdlra</t>
  </si>
  <si>
    <t>29 kB</t>
  </si>
  <si>
    <t>cdburn</t>
  </si>
  <si>
    <t>7 kB</t>
  </si>
  <si>
    <t>antje</t>
  </si>
  <si>
    <t>3 kB</t>
  </si>
  <si>
    <t>aberndtson</t>
  </si>
  <si>
    <t>2 kB</t>
  </si>
  <si>
    <t>aguardado</t>
  </si>
  <si>
    <t>agibson</t>
  </si>
  <si>
    <t>apatel</t>
  </si>
  <si>
    <t>ckelley</t>
  </si>
  <si>
    <t>0 Byte(s)</t>
  </si>
  <si>
    <t>cmcgrath</t>
  </si>
  <si>
    <t>cmkim</t>
  </si>
  <si>
    <t>apeechatka</t>
  </si>
  <si>
    <t>ahaile</t>
  </si>
  <si>
    <t>apisoni</t>
  </si>
  <si>
    <t>awhitton</t>
  </si>
  <si>
    <t>avantveer</t>
  </si>
  <si>
    <t>cowman</t>
  </si>
  <si>
    <t>21.97 MB</t>
  </si>
  <si>
    <t>cpanitz</t>
  </si>
  <si>
    <t>cstanton</t>
  </si>
  <si>
    <t>1,003.50 MB</t>
  </si>
  <si>
    <t>cwebb</t>
  </si>
  <si>
    <t>18.35 GB</t>
  </si>
  <si>
    <t>dapweb</t>
  </si>
  <si>
    <t>ddillon</t>
  </si>
  <si>
    <t>477 kB</t>
  </si>
  <si>
    <t>ddillon2</t>
  </si>
  <si>
    <t>demo</t>
  </si>
  <si>
    <t>deveney</t>
  </si>
  <si>
    <t>dfoster</t>
  </si>
  <si>
    <t>dfoti</t>
  </si>
  <si>
    <t>dgreene</t>
  </si>
  <si>
    <t>dgreve</t>
  </si>
  <si>
    <t>dgromov</t>
  </si>
  <si>
    <t>diego</t>
  </si>
  <si>
    <t>djcrowley</t>
  </si>
  <si>
    <t>dsantesso</t>
  </si>
  <si>
    <t>ebarrick</t>
  </si>
  <si>
    <t>eberg</t>
  </si>
  <si>
    <t>40 kB</t>
  </si>
  <si>
    <t>egoetz</t>
  </si>
  <si>
    <t>28.22 MB</t>
  </si>
  <si>
    <t>ekaditz</t>
  </si>
  <si>
    <t>emueller</t>
  </si>
  <si>
    <t>eolson</t>
  </si>
  <si>
    <t>esouliotis</t>
  </si>
  <si>
    <t>ewong</t>
  </si>
  <si>
    <t>fgoer</t>
  </si>
  <si>
    <t>from_peridot</t>
  </si>
  <si>
    <t>1.76 GB</t>
  </si>
  <si>
    <t>gpachas</t>
  </si>
  <si>
    <t>hmothes</t>
  </si>
  <si>
    <t>54 kB</t>
  </si>
  <si>
    <t>holmes</t>
  </si>
  <si>
    <t>527 kB</t>
  </si>
  <si>
    <t>jangel</t>
  </si>
  <si>
    <t>200.33 MB</t>
  </si>
  <si>
    <t>jeffg</t>
  </si>
  <si>
    <t>209 kB</t>
  </si>
  <si>
    <t>jirwin</t>
  </si>
  <si>
    <t>20.87 MB</t>
  </si>
  <si>
    <t>jkiley</t>
  </si>
  <si>
    <t>joshea</t>
  </si>
  <si>
    <t>857.38 MB</t>
  </si>
  <si>
    <t>jphillips</t>
  </si>
  <si>
    <t>381 kB</t>
  </si>
  <si>
    <t>jwacker</t>
  </si>
  <si>
    <t>168 kB</t>
  </si>
  <si>
    <t>kbansche</t>
  </si>
  <si>
    <t>klempert</t>
  </si>
  <si>
    <t>1.34 MB</t>
  </si>
  <si>
    <t>kmin</t>
  </si>
  <si>
    <t>ksteele</t>
  </si>
  <si>
    <t>892 kB</t>
  </si>
  <si>
    <t>lbai</t>
  </si>
  <si>
    <t>433.11 MB</t>
  </si>
  <si>
    <t>lberghorst</t>
  </si>
  <si>
    <t>28 kB</t>
  </si>
  <si>
    <t>lmoran</t>
  </si>
  <si>
    <t>lmurray</t>
  </si>
  <si>
    <t>64.55 MB</t>
  </si>
  <si>
    <t>lost+found</t>
  </si>
  <si>
    <t>lscott</t>
  </si>
  <si>
    <t>magoston</t>
  </si>
  <si>
    <t>mbeltzer</t>
  </si>
  <si>
    <t>mbontkowski</t>
  </si>
  <si>
    <t>741 kB</t>
  </si>
  <si>
    <t>mdyer</t>
  </si>
  <si>
    <t>8 kB</t>
  </si>
  <si>
    <t>meites</t>
  </si>
  <si>
    <t>63 kB</t>
  </si>
  <si>
    <t>mfucito</t>
  </si>
  <si>
    <t>mhall</t>
  </si>
  <si>
    <t>mhoar</t>
  </si>
  <si>
    <t>mironside</t>
  </si>
  <si>
    <t>mmehta</t>
  </si>
  <si>
    <t>mschellberg</t>
  </si>
  <si>
    <t>mtreadway</t>
  </si>
  <si>
    <t>1.33 TB</t>
  </si>
  <si>
    <t>mvanderh</t>
  </si>
  <si>
    <t>13.68 GB</t>
  </si>
  <si>
    <t>myuan</t>
  </si>
  <si>
    <t>nbrooks</t>
  </si>
  <si>
    <t>ngerszberg</t>
  </si>
  <si>
    <t>nickz</t>
  </si>
  <si>
    <t>5.31 GB</t>
  </si>
  <si>
    <t>npetrosino</t>
  </si>
  <si>
    <t>747.84 MB</t>
  </si>
  <si>
    <t>nzervas</t>
  </si>
  <si>
    <t>ocanty</t>
  </si>
  <si>
    <t>5 kB</t>
  </si>
  <si>
    <t>ohager</t>
  </si>
  <si>
    <t>pchiu</t>
  </si>
  <si>
    <t>47 kB</t>
  </si>
  <si>
    <t>pchoi</t>
  </si>
  <si>
    <t>petra</t>
  </si>
  <si>
    <t>14.70 MB</t>
  </si>
  <si>
    <t>pkakani</t>
  </si>
  <si>
    <t>pkumar</t>
  </si>
  <si>
    <t>ppechtel</t>
  </si>
  <si>
    <t>25.66 GB</t>
  </si>
  <si>
    <t>ppringle</t>
  </si>
  <si>
    <t>9 kB</t>
  </si>
  <si>
    <t>radmon</t>
  </si>
  <si>
    <t>rauerbach</t>
  </si>
  <si>
    <t>rbarr</t>
  </si>
  <si>
    <t>rbogdan</t>
  </si>
  <si>
    <t>543 kB</t>
  </si>
  <si>
    <t>rclegg</t>
  </si>
  <si>
    <t>rkaiser</t>
  </si>
  <si>
    <t>185.25 MB</t>
  </si>
  <si>
    <t>rlizcano</t>
  </si>
  <si>
    <t>rreardon</t>
  </si>
  <si>
    <t>164 kB</t>
  </si>
  <si>
    <t>san</t>
  </si>
  <si>
    <t>sconnolly</t>
  </si>
  <si>
    <t>69.61 MB</t>
  </si>
  <si>
    <t>sdainese</t>
  </si>
  <si>
    <t>12 kB</t>
  </si>
  <si>
    <t>sdeccy</t>
  </si>
  <si>
    <t>sdouglas</t>
  </si>
  <si>
    <t>1.93 GB</t>
  </si>
  <si>
    <t>sdutra</t>
  </si>
  <si>
    <t>485.20 MB</t>
  </si>
  <si>
    <t>skessel</t>
  </si>
  <si>
    <t>skulaga</t>
  </si>
  <si>
    <t>slatty</t>
  </si>
  <si>
    <t>srichardt</t>
  </si>
  <si>
    <t>6 kB</t>
  </si>
  <si>
    <t>srubenstein</t>
  </si>
  <si>
    <t>231 kB</t>
  </si>
  <si>
    <t>sschechter</t>
  </si>
  <si>
    <t>2.12 MB</t>
  </si>
  <si>
    <t>test</t>
  </si>
  <si>
    <t>testuser123</t>
  </si>
  <si>
    <t>tloebl</t>
  </si>
  <si>
    <t>138 kB</t>
  </si>
  <si>
    <t>tmclough</t>
  </si>
  <si>
    <t>tmyers</t>
  </si>
  <si>
    <t>57 kB</t>
  </si>
  <si>
    <t>umaitra</t>
  </si>
  <si>
    <t>ynikolova</t>
  </si>
  <si>
    <t>46.81 MB</t>
  </si>
  <si>
    <t>ystovetzky</t>
  </si>
  <si>
    <t>yyuan</t>
  </si>
  <si>
    <t>58 kB</t>
  </si>
  <si>
    <t>zcohen</t>
  </si>
  <si>
    <t>1.31 MB</t>
  </si>
  <si>
    <t>569 kB</t>
  </si>
  <si>
    <t>14.56 GB</t>
  </si>
  <si>
    <t>137 kB</t>
  </si>
  <si>
    <t>2.98 MB</t>
  </si>
  <si>
    <t>150.64 GB</t>
  </si>
  <si>
    <t>13 kB</t>
  </si>
  <si>
    <t>All Users</t>
  </si>
  <si>
    <t>Above 1 GB</t>
  </si>
  <si>
    <t>Above 100 MB</t>
  </si>
  <si>
    <t>User folders By Size</t>
  </si>
  <si>
    <t>Active* exp3 folders</t>
  </si>
  <si>
    <t>Current users</t>
  </si>
  <si>
    <t>Active</t>
  </si>
  <si>
    <t>common</t>
  </si>
  <si>
    <t>All</t>
  </si>
  <si>
    <t>GB</t>
  </si>
  <si>
    <t>Data as of 12/03/14</t>
  </si>
  <si>
    <t>Active only</t>
  </si>
  <si>
    <t>per year</t>
  </si>
  <si>
    <t>Inactive only</t>
  </si>
  <si>
    <t>Note:</t>
  </si>
  <si>
    <t>some formulas</t>
  </si>
  <si>
    <t>Last Modified</t>
  </si>
  <si>
    <t>* Active = Modified since 2013</t>
  </si>
  <si>
    <t>Inaactive** exp3 folders</t>
  </si>
  <si>
    <t>** Inactive = Not modified since 2013</t>
  </si>
  <si>
    <t xml:space="preserve">
size in GB</t>
  </si>
  <si>
    <t>*</t>
  </si>
  <si>
    <t>Active employee</t>
  </si>
  <si>
    <t>Total</t>
  </si>
  <si>
    <t>Data as of  7/8/15</t>
  </si>
  <si>
    <t>Size in GB (number)</t>
  </si>
  <si>
    <t>Size 
(string)</t>
  </si>
  <si>
    <t>Under 100 MB</t>
  </si>
  <si>
    <t>MAD STORAGE: "this tier of storage should be considered for data that needs to be kept online and accessible but does not require frequent access or connection to applications"</t>
  </si>
  <si>
    <t>Active studies</t>
  </si>
  <si>
    <t>Inactive studies:</t>
  </si>
  <si>
    <t>Cost/yr</t>
  </si>
  <si>
    <t>GB of usage on exp3 is used by folders I can't 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</si>
</sst>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0.0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centerContinuous" vertical="top" wrapText="1"/>
    </xf>
    <xf numFmtId="14" fontId="2" fillId="0" borderId="1" xfId="0" applyNumberFormat="1" applyFont="1" applyBorder="1"/>
    <xf numFmtId="14" fontId="0" fillId="0" borderId="0" xfId="0" applyNumberFormat="1"/>
    <xf numFmtId="0" fontId="0" fillId="0" borderId="0" xfId="0" quotePrefix="1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165" fontId="0" fillId="0" borderId="0" xfId="0" applyNumberFormat="1"/>
    <xf numFmtId="14" fontId="1" fillId="2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5" xfId="0" applyBorder="1"/>
    <xf numFmtId="0" fontId="5" fillId="0" borderId="0" xfId="0" applyFont="1"/>
    <xf numFmtId="3" fontId="0" fillId="0" borderId="0" xfId="0" quotePrefix="1" applyNumberFormat="1"/>
    <xf numFmtId="164" fontId="0" fillId="0" borderId="0" xfId="0" applyNumberFormat="1" applyAlignment="1">
      <alignment horizontal="right" indent="2"/>
    </xf>
    <xf numFmtId="164" fontId="0" fillId="0" borderId="0" xfId="0" applyNumberFormat="1"/>
    <xf numFmtId="164" fontId="6" fillId="0" borderId="0" xfId="0" applyNumberFormat="1" applyFont="1" applyAlignment="1">
      <alignment horizontal="right" indent="2"/>
    </xf>
    <xf numFmtId="14" fontId="1" fillId="2" borderId="4" xfId="0" applyNumberFormat="1" applyFont="1" applyFill="1" applyBorder="1" applyAlignment="1">
      <alignment horizontal="center" wrapText="1"/>
    </xf>
    <xf numFmtId="0" fontId="2" fillId="0" borderId="0" xfId="0" applyFont="1"/>
    <xf numFmtId="166" fontId="0" fillId="0" borderId="0" xfId="1" applyNumberFormat="1" applyFont="1"/>
    <xf numFmtId="166" fontId="4" fillId="0" borderId="0" xfId="1" applyNumberFormat="1" applyFont="1"/>
    <xf numFmtId="166" fontId="0" fillId="0" borderId="0" xfId="1" applyNumberFormat="1" applyFont="1" applyAlignment="1">
      <alignment wrapText="1"/>
    </xf>
    <xf numFmtId="165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</cellXfs>
  <cellStyles count="2">
    <cellStyle name="Comma" xfId="1" builtinId="3"/>
    <cellStyle name="Normal" xfId="0" builtinId="0"/>
  </cellStyles>
  <dxfs count="12">
    <dxf>
      <numFmt numFmtId="19" formatCode="m/d/yyyy"/>
    </dxf>
    <dxf>
      <numFmt numFmtId="19" formatCode="m/d/yyyy"/>
    </dxf>
    <dxf>
      <numFmt numFmtId="2" formatCode="0.00"/>
    </dxf>
    <dxf>
      <numFmt numFmtId="2" formatCode="0.00"/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numFmt numFmtId="19" formatCode="m/d/yyyy"/>
    </dxf>
    <dxf>
      <numFmt numFmtId="19" formatCode="m/d/yyyy"/>
    </dxf>
    <dxf>
      <numFmt numFmtId="2" formatCode="0.0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E2:G50" totalsRowCount="1" headerRowDxfId="11" headerRowBorderDxfId="10">
  <sortState ref="E2:G48">
    <sortCondition ref="E2"/>
  </sortState>
  <tableColumns count="3">
    <tableColumn id="1" name="Inaactive** exp3 folders"/>
    <tableColumn id="3" name="Size (GB)" totalsRowFunction="custom" dataDxfId="9" totalsRowDxfId="8">
      <totalsRowFormula>SUM(Table1[Size (GB)])</totalsRowFormula>
    </tableColumn>
    <tableColumn id="4" name="Modified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C30" totalsRowCount="1" headerRowBorderDxfId="5" tableBorderDxfId="4">
  <autoFilter ref="A2:C29"/>
  <sortState ref="A2:C28">
    <sortCondition ref="A2"/>
  </sortState>
  <tableColumns count="3">
    <tableColumn id="1" name="Active* exp3 folders"/>
    <tableColumn id="3" name="Size (GB)" totalsRowFunction="sum" dataDxfId="3" totalsRowDxfId="2"/>
    <tableColumn id="4" name="Modified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90" zoomScaleNormal="90" workbookViewId="0">
      <selection activeCell="I1" sqref="I1:Q1048576"/>
    </sheetView>
  </sheetViews>
  <sheetFormatPr defaultRowHeight="15" x14ac:dyDescent="0.25"/>
  <cols>
    <col min="1" max="1" width="15.42578125" customWidth="1"/>
    <col min="2" max="2" width="14.42578125" customWidth="1"/>
    <col min="3" max="3" width="14.140625" customWidth="1"/>
    <col min="4" max="4" width="7" customWidth="1"/>
    <col min="5" max="5" width="17.28515625" customWidth="1"/>
    <col min="6" max="6" width="9.5703125" customWidth="1"/>
    <col min="7" max="7" width="12.42578125" style="12" customWidth="1"/>
    <col min="8" max="8" width="12.85546875" customWidth="1"/>
  </cols>
  <sheetData>
    <row r="1" spans="1:7" ht="18.75" x14ac:dyDescent="0.3">
      <c r="A1" s="24" t="s">
        <v>288</v>
      </c>
    </row>
    <row r="2" spans="1:7" ht="30" x14ac:dyDescent="0.25">
      <c r="A2" s="18" t="s">
        <v>282</v>
      </c>
      <c r="B2" s="9" t="s">
        <v>76</v>
      </c>
      <c r="C2" s="10" t="s">
        <v>75</v>
      </c>
      <c r="E2" s="16" t="s">
        <v>296</v>
      </c>
      <c r="F2" s="8" t="s">
        <v>76</v>
      </c>
      <c r="G2" s="4" t="s">
        <v>75</v>
      </c>
    </row>
    <row r="3" spans="1:7" x14ac:dyDescent="0.25">
      <c r="A3" t="s">
        <v>2</v>
      </c>
      <c r="B3" s="7">
        <v>1.59</v>
      </c>
      <c r="C3" s="5">
        <v>41656.77847222222</v>
      </c>
      <c r="E3" t="s">
        <v>3</v>
      </c>
      <c r="F3" s="12">
        <v>206.97</v>
      </c>
      <c r="G3" s="5">
        <v>39975.484027777777</v>
      </c>
    </row>
    <row r="4" spans="1:7" x14ac:dyDescent="0.25">
      <c r="A4" t="s">
        <v>19</v>
      </c>
      <c r="B4" s="7">
        <v>2.2799999999999998</v>
      </c>
      <c r="C4" s="5">
        <v>41766.620833333334</v>
      </c>
      <c r="E4" t="s">
        <v>4</v>
      </c>
      <c r="F4" s="13">
        <v>0</v>
      </c>
      <c r="G4" s="5">
        <v>41017.584722222222</v>
      </c>
    </row>
    <row r="5" spans="1:7" x14ac:dyDescent="0.25">
      <c r="A5" t="s">
        <v>26</v>
      </c>
      <c r="B5" s="7">
        <v>5</v>
      </c>
      <c r="C5" s="5">
        <v>41810.671527777777</v>
      </c>
      <c r="E5" t="s">
        <v>5</v>
      </c>
      <c r="F5" s="12">
        <v>13.85</v>
      </c>
      <c r="G5" s="5">
        <v>40850.469444444447</v>
      </c>
    </row>
    <row r="6" spans="1:7" x14ac:dyDescent="0.25">
      <c r="A6" t="s">
        <v>29</v>
      </c>
      <c r="B6" s="7">
        <v>121.39</v>
      </c>
      <c r="C6" s="5">
        <v>41472.495833333334</v>
      </c>
      <c r="E6" t="s">
        <v>6</v>
      </c>
      <c r="F6" s="12">
        <v>0.26707999999999998</v>
      </c>
      <c r="G6" s="5">
        <v>40112.458333333336</v>
      </c>
    </row>
    <row r="7" spans="1:7" x14ac:dyDescent="0.25">
      <c r="A7" t="s">
        <v>34</v>
      </c>
      <c r="B7" s="7">
        <v>0</v>
      </c>
      <c r="C7" s="5">
        <v>41801.650694444441</v>
      </c>
      <c r="E7" t="s">
        <v>7</v>
      </c>
      <c r="F7" s="12">
        <v>38.5</v>
      </c>
      <c r="G7" s="5">
        <v>38984.417361111111</v>
      </c>
    </row>
    <row r="8" spans="1:7" x14ac:dyDescent="0.25">
      <c r="A8" t="s">
        <v>37</v>
      </c>
      <c r="B8" s="7">
        <v>16.7</v>
      </c>
      <c r="C8" s="5">
        <v>41864.724999999999</v>
      </c>
      <c r="E8" t="s">
        <v>8</v>
      </c>
      <c r="F8" s="12">
        <v>4.4099999999999999E-3</v>
      </c>
      <c r="G8" s="5">
        <v>38984.428472222222</v>
      </c>
    </row>
    <row r="9" spans="1:7" x14ac:dyDescent="0.25">
      <c r="A9" t="s">
        <v>40</v>
      </c>
      <c r="B9" s="7">
        <v>0</v>
      </c>
      <c r="C9" s="5">
        <v>41959.459027777775</v>
      </c>
      <c r="E9" t="s">
        <v>9</v>
      </c>
      <c r="F9" s="12">
        <v>62.64</v>
      </c>
      <c r="G9" s="5">
        <v>40114.35833333333</v>
      </c>
    </row>
    <row r="10" spans="1:7" x14ac:dyDescent="0.25">
      <c r="A10" t="s">
        <v>41</v>
      </c>
      <c r="B10" s="7">
        <v>77.48</v>
      </c>
      <c r="C10" s="5">
        <v>41957.416666666664</v>
      </c>
      <c r="E10" t="s">
        <v>10</v>
      </c>
      <c r="F10" s="12">
        <v>110.52</v>
      </c>
      <c r="G10" s="5">
        <v>40349.818749999999</v>
      </c>
    </row>
    <row r="11" spans="1:7" x14ac:dyDescent="0.25">
      <c r="A11" t="s">
        <v>42</v>
      </c>
      <c r="B11" s="7">
        <v>0</v>
      </c>
      <c r="C11" s="5">
        <v>41914.571527777778</v>
      </c>
      <c r="E11" t="s">
        <v>11</v>
      </c>
      <c r="F11" s="12">
        <v>38.26</v>
      </c>
      <c r="G11" s="5">
        <v>40354.836111111108</v>
      </c>
    </row>
    <row r="12" spans="1:7" x14ac:dyDescent="0.25">
      <c r="A12" t="s">
        <v>43</v>
      </c>
      <c r="B12" s="7">
        <v>0.80400000000000005</v>
      </c>
      <c r="C12" s="5">
        <v>41878.59652777778</v>
      </c>
      <c r="E12" t="s">
        <v>12</v>
      </c>
      <c r="F12" s="12">
        <v>0.46350000000000002</v>
      </c>
      <c r="G12" s="5">
        <v>38984.428472222222</v>
      </c>
    </row>
    <row r="13" spans="1:7" x14ac:dyDescent="0.25">
      <c r="A13" t="s">
        <v>47</v>
      </c>
      <c r="B13" s="7">
        <v>187.49</v>
      </c>
      <c r="C13" s="5">
        <v>41423.29583333333</v>
      </c>
      <c r="E13" t="s">
        <v>13</v>
      </c>
      <c r="F13" s="12">
        <v>5.3899999999999998E-3</v>
      </c>
      <c r="G13" s="5">
        <v>38984.428472222222</v>
      </c>
    </row>
    <row r="14" spans="1:7" x14ac:dyDescent="0.25">
      <c r="A14" t="s">
        <v>48</v>
      </c>
      <c r="B14" s="7">
        <v>24.82</v>
      </c>
      <c r="C14" s="5">
        <v>41943.660416666666</v>
      </c>
      <c r="E14" t="s">
        <v>14</v>
      </c>
      <c r="F14" s="12">
        <v>2.48</v>
      </c>
      <c r="G14" s="5">
        <v>38984.428472222222</v>
      </c>
    </row>
    <row r="15" spans="1:7" x14ac:dyDescent="0.25">
      <c r="A15" t="s">
        <v>49</v>
      </c>
      <c r="B15" s="7">
        <v>98.31</v>
      </c>
      <c r="C15" s="5">
        <v>41946.605555555558</v>
      </c>
      <c r="E15" t="s">
        <v>15</v>
      </c>
      <c r="F15" s="12">
        <v>111.4</v>
      </c>
      <c r="G15" s="5">
        <v>40031.53402777778</v>
      </c>
    </row>
    <row r="16" spans="1:7" x14ac:dyDescent="0.25">
      <c r="A16" t="s">
        <v>50</v>
      </c>
      <c r="B16" s="7">
        <v>32.81</v>
      </c>
      <c r="C16" s="5">
        <v>41886.595138888886</v>
      </c>
      <c r="E16" t="s">
        <v>16</v>
      </c>
      <c r="F16" s="12">
        <v>0.23908000000000001</v>
      </c>
      <c r="G16" s="5">
        <v>40799.606944444444</v>
      </c>
    </row>
    <row r="17" spans="1:7" x14ac:dyDescent="0.25">
      <c r="A17" t="s">
        <v>52</v>
      </c>
      <c r="B17" s="7">
        <v>0</v>
      </c>
      <c r="C17" s="5">
        <v>41932.570833333331</v>
      </c>
      <c r="E17" t="s">
        <v>17</v>
      </c>
      <c r="F17" s="12">
        <v>23.12</v>
      </c>
      <c r="G17" s="5">
        <v>39906.177083333336</v>
      </c>
    </row>
    <row r="18" spans="1:7" x14ac:dyDescent="0.25">
      <c r="A18" t="s">
        <v>53</v>
      </c>
      <c r="B18" s="7">
        <v>234.66</v>
      </c>
      <c r="C18" s="5">
        <v>41813.336805555555</v>
      </c>
      <c r="E18" t="s">
        <v>18</v>
      </c>
      <c r="F18" s="12">
        <v>84.67</v>
      </c>
      <c r="G18" s="5">
        <v>40349.727083333331</v>
      </c>
    </row>
    <row r="19" spans="1:7" x14ac:dyDescent="0.25">
      <c r="A19" t="s">
        <v>54</v>
      </c>
      <c r="B19" s="7">
        <v>206.32</v>
      </c>
      <c r="C19" s="5">
        <v>41956.702777777777</v>
      </c>
      <c r="E19" t="s">
        <v>20</v>
      </c>
      <c r="F19" s="12">
        <v>140</v>
      </c>
      <c r="G19" s="5">
        <v>39917.347916666666</v>
      </c>
    </row>
    <row r="20" spans="1:7" x14ac:dyDescent="0.25">
      <c r="A20" t="s">
        <v>55</v>
      </c>
      <c r="B20" s="7">
        <v>244.44</v>
      </c>
      <c r="C20" s="5">
        <v>41950.39166666667</v>
      </c>
      <c r="E20" t="s">
        <v>21</v>
      </c>
      <c r="F20" s="12">
        <v>66.75</v>
      </c>
      <c r="G20" s="5">
        <v>40347.813194444447</v>
      </c>
    </row>
    <row r="21" spans="1:7" x14ac:dyDescent="0.25">
      <c r="A21" t="s">
        <v>56</v>
      </c>
      <c r="B21" s="7">
        <v>18.77</v>
      </c>
      <c r="C21" s="5">
        <v>41929.354861111111</v>
      </c>
      <c r="E21" t="s">
        <v>22</v>
      </c>
      <c r="F21" s="12">
        <v>106.04</v>
      </c>
      <c r="G21" s="5">
        <v>40347.815972222219</v>
      </c>
    </row>
    <row r="22" spans="1:7" x14ac:dyDescent="0.25">
      <c r="A22" t="s">
        <v>58</v>
      </c>
      <c r="B22" s="7">
        <v>0</v>
      </c>
      <c r="C22" s="5">
        <v>41907.507638888892</v>
      </c>
      <c r="E22" t="s">
        <v>23</v>
      </c>
      <c r="F22" s="12">
        <v>4.2699999999999996</v>
      </c>
      <c r="G22" s="5">
        <v>40170.427083333336</v>
      </c>
    </row>
    <row r="23" spans="1:7" x14ac:dyDescent="0.25">
      <c r="A23" t="s">
        <v>61</v>
      </c>
      <c r="B23" s="7">
        <v>6.7459999999999992E-2</v>
      </c>
      <c r="C23" s="5">
        <v>41491.865972222222</v>
      </c>
      <c r="E23" t="s">
        <v>24</v>
      </c>
      <c r="F23" s="12">
        <v>0.22638</v>
      </c>
      <c r="G23" s="5">
        <v>38984.428472222222</v>
      </c>
    </row>
    <row r="24" spans="1:7" x14ac:dyDescent="0.25">
      <c r="A24" t="s">
        <v>62</v>
      </c>
      <c r="B24" s="7">
        <v>129.13</v>
      </c>
      <c r="C24" s="5">
        <v>41953.692361111112</v>
      </c>
      <c r="E24" t="s">
        <v>25</v>
      </c>
      <c r="F24" s="13">
        <v>0</v>
      </c>
      <c r="G24" s="5">
        <v>38994.48333333333</v>
      </c>
    </row>
    <row r="25" spans="1:7" x14ac:dyDescent="0.25">
      <c r="A25" t="s">
        <v>64</v>
      </c>
      <c r="B25" s="7">
        <v>0.23400000000000001</v>
      </c>
      <c r="C25" s="5">
        <v>41670.481249999997</v>
      </c>
      <c r="E25" t="s">
        <v>27</v>
      </c>
      <c r="F25" s="12">
        <v>0.20284000000000002</v>
      </c>
      <c r="G25" s="5">
        <v>39877.660416666666</v>
      </c>
    </row>
    <row r="26" spans="1:7" x14ac:dyDescent="0.25">
      <c r="A26" t="s">
        <v>68</v>
      </c>
      <c r="B26" s="7">
        <v>1.2699999999999999E-2</v>
      </c>
      <c r="C26" s="5">
        <v>41600.667361111111</v>
      </c>
      <c r="E26" t="s">
        <v>28</v>
      </c>
      <c r="F26" s="12">
        <v>2.62</v>
      </c>
      <c r="G26" s="5">
        <v>40170.462500000001</v>
      </c>
    </row>
    <row r="27" spans="1:7" x14ac:dyDescent="0.25">
      <c r="A27" t="s">
        <v>71</v>
      </c>
      <c r="B27" s="7">
        <v>4.18</v>
      </c>
      <c r="C27" s="5">
        <v>41954.685416666667</v>
      </c>
      <c r="E27" t="s">
        <v>30</v>
      </c>
      <c r="F27" s="12">
        <v>0.33899000000000001</v>
      </c>
      <c r="G27" s="5">
        <v>40349.813888888886</v>
      </c>
    </row>
    <row r="28" spans="1:7" x14ac:dyDescent="0.25">
      <c r="A28" t="s">
        <v>73</v>
      </c>
      <c r="B28" s="7">
        <v>123.12</v>
      </c>
      <c r="C28" s="5">
        <v>41953.544444444444</v>
      </c>
      <c r="E28" t="s">
        <v>31</v>
      </c>
      <c r="F28" s="12">
        <v>0.61023000000000005</v>
      </c>
      <c r="G28" s="5">
        <v>41103.765277777777</v>
      </c>
    </row>
    <row r="29" spans="1:7" x14ac:dyDescent="0.25">
      <c r="B29" s="11"/>
      <c r="C29" s="5"/>
      <c r="E29" t="s">
        <v>32</v>
      </c>
      <c r="F29" s="12">
        <v>8.1040000000000015E-2</v>
      </c>
      <c r="G29" s="5">
        <v>39917.347222222219</v>
      </c>
    </row>
    <row r="30" spans="1:7" x14ac:dyDescent="0.25">
      <c r="B30" s="7">
        <f>SUBTOTAL(109,Table2[Size (GB)])</f>
        <v>1529.6081599999998</v>
      </c>
      <c r="C30" s="5"/>
      <c r="E30" t="s">
        <v>33</v>
      </c>
      <c r="F30" s="12">
        <v>1.73</v>
      </c>
      <c r="G30" s="5">
        <v>40170.463194444441</v>
      </c>
    </row>
    <row r="31" spans="1:7" x14ac:dyDescent="0.25">
      <c r="A31" s="21" t="s">
        <v>295</v>
      </c>
      <c r="E31" t="s">
        <v>35</v>
      </c>
      <c r="F31" s="12">
        <v>8.94</v>
      </c>
      <c r="G31" s="5">
        <v>38987.473611111112</v>
      </c>
    </row>
    <row r="32" spans="1:7" x14ac:dyDescent="0.25">
      <c r="A32" s="21" t="s">
        <v>297</v>
      </c>
      <c r="E32" t="s">
        <v>36</v>
      </c>
      <c r="F32" s="12">
        <v>5.08</v>
      </c>
      <c r="G32" s="5">
        <v>38984.417361111111</v>
      </c>
    </row>
    <row r="33" spans="2:7" x14ac:dyDescent="0.25">
      <c r="E33" t="s">
        <v>38</v>
      </c>
      <c r="F33" s="12">
        <v>3.891E-2</v>
      </c>
      <c r="G33" s="5">
        <v>39170.411805555559</v>
      </c>
    </row>
    <row r="34" spans="2:7" x14ac:dyDescent="0.25">
      <c r="E34" t="s">
        <v>39</v>
      </c>
      <c r="F34" s="12">
        <v>12.43</v>
      </c>
      <c r="G34" s="5">
        <v>40170.463194444441</v>
      </c>
    </row>
    <row r="35" spans="2:7" x14ac:dyDescent="0.25">
      <c r="E35" t="s">
        <v>44</v>
      </c>
      <c r="F35" s="12">
        <v>8.0010000000000012E-2</v>
      </c>
      <c r="G35" s="5">
        <v>40347.541666666664</v>
      </c>
    </row>
    <row r="36" spans="2:7" x14ac:dyDescent="0.25">
      <c r="E36" t="s">
        <v>45</v>
      </c>
      <c r="F36" s="12">
        <v>7.01</v>
      </c>
      <c r="G36" s="5">
        <v>39051.961111111108</v>
      </c>
    </row>
    <row r="37" spans="2:7" x14ac:dyDescent="0.25">
      <c r="E37" t="s">
        <v>46</v>
      </c>
      <c r="F37" s="12">
        <v>4.57</v>
      </c>
      <c r="G37" s="5">
        <v>39051.78125</v>
      </c>
    </row>
    <row r="38" spans="2:7" x14ac:dyDescent="0.25">
      <c r="E38" t="s">
        <v>51</v>
      </c>
      <c r="F38" s="13">
        <v>0</v>
      </c>
      <c r="G38" s="5">
        <v>41257.713194444441</v>
      </c>
    </row>
    <row r="39" spans="2:7" x14ac:dyDescent="0.25">
      <c r="E39" t="s">
        <v>57</v>
      </c>
      <c r="F39" s="12">
        <v>0.16977</v>
      </c>
      <c r="G39" s="5">
        <v>39906.495138888888</v>
      </c>
    </row>
    <row r="40" spans="2:7" x14ac:dyDescent="0.25">
      <c r="B40" s="20" t="s">
        <v>293</v>
      </c>
      <c r="C40" s="14">
        <f>IF((ISERROR(FIND('USER folders'!B7," GB"))),SUBSTITUTE('USER folders'!B7," GB","")*1,0)</f>
        <v>14.56</v>
      </c>
      <c r="E40" t="s">
        <v>59</v>
      </c>
      <c r="F40" s="12">
        <v>28.5</v>
      </c>
      <c r="G40" s="5">
        <v>40990.611111111109</v>
      </c>
    </row>
    <row r="41" spans="2:7" x14ac:dyDescent="0.25">
      <c r="C41" s="14">
        <f>IF((ISERROR(FIND('USER folders'!B8," GB"))),SUBSTITUTE('USER folders'!B8," GB","")*1,0)</f>
        <v>13.68</v>
      </c>
      <c r="E41" t="s">
        <v>60</v>
      </c>
      <c r="F41" s="12">
        <v>0.21805000000000002</v>
      </c>
      <c r="G41" s="5">
        <v>41058.736111111109</v>
      </c>
    </row>
    <row r="42" spans="2:7" x14ac:dyDescent="0.25">
      <c r="E42" t="s">
        <v>63</v>
      </c>
      <c r="F42" s="13">
        <v>0</v>
      </c>
      <c r="G42" s="5">
        <v>39917.347222222219</v>
      </c>
    </row>
    <row r="43" spans="2:7" x14ac:dyDescent="0.25">
      <c r="E43" t="s">
        <v>65</v>
      </c>
      <c r="F43" s="12">
        <v>0.15334999999999999</v>
      </c>
      <c r="G43" s="5">
        <v>39612.566666666666</v>
      </c>
    </row>
    <row r="44" spans="2:7" x14ac:dyDescent="0.25">
      <c r="E44" t="s">
        <v>66</v>
      </c>
      <c r="F44" s="12">
        <v>2.0260000000000004E-2</v>
      </c>
      <c r="G44" s="5">
        <v>40577.47152777778</v>
      </c>
    </row>
    <row r="45" spans="2:7" x14ac:dyDescent="0.25">
      <c r="E45" t="s">
        <v>67</v>
      </c>
      <c r="F45" s="12">
        <v>0.32751999999999998</v>
      </c>
      <c r="G45" s="5">
        <v>41059.415277777778</v>
      </c>
    </row>
    <row r="46" spans="2:7" x14ac:dyDescent="0.25">
      <c r="E46" t="s">
        <v>69</v>
      </c>
      <c r="F46" s="12">
        <v>2.0969999999999999E-2</v>
      </c>
      <c r="G46" s="5">
        <v>38984.428472222222</v>
      </c>
    </row>
    <row r="47" spans="2:7" x14ac:dyDescent="0.25">
      <c r="E47" t="s">
        <v>70</v>
      </c>
      <c r="F47" s="12">
        <v>40.18</v>
      </c>
      <c r="G47" s="5">
        <v>38984.428472222222</v>
      </c>
    </row>
    <row r="48" spans="2:7" x14ac:dyDescent="0.25">
      <c r="E48" t="s">
        <v>72</v>
      </c>
      <c r="F48" s="12">
        <v>1</v>
      </c>
      <c r="G48" s="5">
        <v>40351.001388888886</v>
      </c>
    </row>
    <row r="49" spans="5:7" x14ac:dyDescent="0.25">
      <c r="E49" t="s">
        <v>74</v>
      </c>
      <c r="F49" s="12">
        <v>3.49</v>
      </c>
      <c r="G49" s="5">
        <v>39556.589583333334</v>
      </c>
    </row>
    <row r="50" spans="5:7" x14ac:dyDescent="0.25">
      <c r="F50" s="12">
        <f>SUM(Table1[Size (GB)])</f>
        <v>1128.4877799999997</v>
      </c>
      <c r="G50" s="5"/>
    </row>
  </sheetData>
  <sortState ref="I80:L137">
    <sortCondition descending="1" ref="J80"/>
  </sortState>
  <pageMargins left="0.7" right="0.7" top="0.75" bottom="0.75" header="0.3" footer="0.3"/>
  <pageSetup orientation="portrait" horizontalDpi="200" verticalDpi="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zoomScaleNormal="100" workbookViewId="0">
      <selection activeCell="G28" sqref="G28"/>
    </sheetView>
  </sheetViews>
  <sheetFormatPr defaultRowHeight="15" x14ac:dyDescent="0.25"/>
  <cols>
    <col min="1" max="1" width="16.140625" customWidth="1"/>
    <col min="2" max="2" width="11" customWidth="1"/>
    <col min="3" max="3" width="10.140625" style="14" bestFit="1" customWidth="1"/>
    <col min="4" max="4" width="14.42578125" style="5" customWidth="1"/>
    <col min="5" max="5" width="11.7109375" customWidth="1"/>
    <col min="6" max="6" width="7.28515625" customWidth="1"/>
    <col min="7" max="7" width="16.28515625" customWidth="1"/>
    <col min="8" max="8" width="12.28515625" customWidth="1"/>
  </cols>
  <sheetData>
    <row r="1" spans="1:8" ht="18.75" x14ac:dyDescent="0.3">
      <c r="A1" s="24" t="s">
        <v>288</v>
      </c>
      <c r="G1" s="30" t="s">
        <v>302</v>
      </c>
    </row>
    <row r="2" spans="1:8" ht="32.25" customHeight="1" x14ac:dyDescent="0.25">
      <c r="A2" s="17" t="s">
        <v>281</v>
      </c>
      <c r="B2" s="35" t="s">
        <v>304</v>
      </c>
      <c r="C2" s="34" t="s">
        <v>303</v>
      </c>
      <c r="D2" s="15" t="s">
        <v>294</v>
      </c>
      <c r="E2" s="29" t="s">
        <v>300</v>
      </c>
      <c r="G2" s="17" t="s">
        <v>281</v>
      </c>
      <c r="H2" s="29" t="s">
        <v>298</v>
      </c>
    </row>
    <row r="3" spans="1:8" x14ac:dyDescent="0.25">
      <c r="A3" s="19" t="s">
        <v>201</v>
      </c>
      <c r="B3" t="s">
        <v>202</v>
      </c>
      <c r="C3" s="33">
        <v>1330</v>
      </c>
      <c r="D3" s="5">
        <v>41960.484722222223</v>
      </c>
      <c r="E3">
        <v>0</v>
      </c>
      <c r="G3" s="19" t="s">
        <v>201</v>
      </c>
      <c r="H3" s="31">
        <v>1420</v>
      </c>
    </row>
    <row r="4" spans="1:8" x14ac:dyDescent="0.25">
      <c r="A4" t="s">
        <v>139</v>
      </c>
      <c r="B4" t="s">
        <v>276</v>
      </c>
      <c r="C4" s="31">
        <f t="shared" ref="C4:C13" si="0">IF((ISERROR(FIND(B4," GB"))),SUBSTITUTE(B4," GB","")*1,0)</f>
        <v>150.63999999999999</v>
      </c>
      <c r="D4" s="5">
        <v>41959.811805555553</v>
      </c>
      <c r="E4">
        <v>1</v>
      </c>
      <c r="G4" t="s">
        <v>139</v>
      </c>
      <c r="H4" s="31">
        <v>15.1</v>
      </c>
    </row>
    <row r="5" spans="1:8" x14ac:dyDescent="0.25">
      <c r="A5" t="s">
        <v>223</v>
      </c>
      <c r="B5" t="s">
        <v>224</v>
      </c>
      <c r="C5" s="31">
        <f t="shared" si="0"/>
        <v>25.66</v>
      </c>
      <c r="D5" s="5">
        <v>41424.484027777777</v>
      </c>
      <c r="E5">
        <v>1</v>
      </c>
      <c r="G5" t="s">
        <v>223</v>
      </c>
      <c r="H5" s="31">
        <v>25.7</v>
      </c>
    </row>
    <row r="6" spans="1:8" x14ac:dyDescent="0.25">
      <c r="A6" t="s">
        <v>125</v>
      </c>
      <c r="B6" t="s">
        <v>126</v>
      </c>
      <c r="C6" s="31">
        <f t="shared" si="0"/>
        <v>18.350000000000001</v>
      </c>
      <c r="D6" s="5">
        <v>41942.404166666667</v>
      </c>
      <c r="E6">
        <v>1</v>
      </c>
      <c r="G6" t="s">
        <v>125</v>
      </c>
      <c r="H6" s="31">
        <v>20.100000000000001</v>
      </c>
    </row>
    <row r="7" spans="1:8" x14ac:dyDescent="0.25">
      <c r="A7" t="s">
        <v>133</v>
      </c>
      <c r="B7" t="s">
        <v>273</v>
      </c>
      <c r="C7" s="31">
        <f t="shared" si="0"/>
        <v>14.56</v>
      </c>
      <c r="D7" s="5">
        <v>40359.545138888891</v>
      </c>
      <c r="G7" t="s">
        <v>133</v>
      </c>
      <c r="H7" s="31">
        <v>14.6</v>
      </c>
    </row>
    <row r="8" spans="1:8" x14ac:dyDescent="0.25">
      <c r="A8" t="s">
        <v>203</v>
      </c>
      <c r="B8" t="s">
        <v>204</v>
      </c>
      <c r="C8" s="31">
        <f t="shared" si="0"/>
        <v>13.68</v>
      </c>
      <c r="D8" s="5">
        <v>40349.739583333336</v>
      </c>
      <c r="G8" t="s">
        <v>203</v>
      </c>
      <c r="H8" s="31">
        <v>13.6</v>
      </c>
    </row>
    <row r="9" spans="1:8" x14ac:dyDescent="0.25">
      <c r="A9" t="s">
        <v>208</v>
      </c>
      <c r="B9" t="s">
        <v>209</v>
      </c>
      <c r="C9" s="31">
        <f t="shared" si="0"/>
        <v>5.31</v>
      </c>
      <c r="D9" s="5">
        <v>41960.365972222222</v>
      </c>
      <c r="E9">
        <v>1</v>
      </c>
      <c r="G9" t="s">
        <v>208</v>
      </c>
      <c r="H9" s="31">
        <v>5.9</v>
      </c>
    </row>
    <row r="10" spans="1:8" x14ac:dyDescent="0.25">
      <c r="A10" t="s">
        <v>78</v>
      </c>
      <c r="B10" t="s">
        <v>79</v>
      </c>
      <c r="C10" s="31">
        <f t="shared" si="0"/>
        <v>3.11</v>
      </c>
      <c r="D10" s="5">
        <v>40849.462500000001</v>
      </c>
    </row>
    <row r="11" spans="1:8" x14ac:dyDescent="0.25">
      <c r="A11" t="s">
        <v>80</v>
      </c>
      <c r="B11" t="s">
        <v>81</v>
      </c>
      <c r="C11" s="31">
        <f t="shared" si="0"/>
        <v>2.82</v>
      </c>
      <c r="D11" s="5">
        <v>41334.48333333333</v>
      </c>
      <c r="E11">
        <v>1</v>
      </c>
      <c r="H11" s="32">
        <f>SUM(H3:H9)</f>
        <v>1514.9999999999998</v>
      </c>
    </row>
    <row r="12" spans="1:8" x14ac:dyDescent="0.25">
      <c r="A12" t="s">
        <v>244</v>
      </c>
      <c r="B12" t="s">
        <v>245</v>
      </c>
      <c r="C12" s="31">
        <f t="shared" si="0"/>
        <v>1.93</v>
      </c>
      <c r="D12" s="5">
        <v>41803.518055555556</v>
      </c>
    </row>
    <row r="13" spans="1:8" x14ac:dyDescent="0.25">
      <c r="A13" t="s">
        <v>152</v>
      </c>
      <c r="B13" t="s">
        <v>153</v>
      </c>
      <c r="C13" s="31">
        <f t="shared" si="0"/>
        <v>1.76</v>
      </c>
      <c r="D13" s="5">
        <v>41372.538888888892</v>
      </c>
    </row>
    <row r="14" spans="1:8" x14ac:dyDescent="0.25">
      <c r="A14" t="s">
        <v>123</v>
      </c>
      <c r="B14" t="s">
        <v>124</v>
      </c>
      <c r="C14" s="31">
        <v>1.0029999999999999</v>
      </c>
      <c r="D14" s="5">
        <v>41949.643750000003</v>
      </c>
      <c r="E14">
        <v>1</v>
      </c>
    </row>
    <row r="15" spans="1:8" x14ac:dyDescent="0.25">
      <c r="A15" s="21" t="s">
        <v>279</v>
      </c>
      <c r="C15" s="32">
        <f>SUM(C3:C14)</f>
        <v>1568.8229999999996</v>
      </c>
    </row>
    <row r="16" spans="1:8" x14ac:dyDescent="0.25">
      <c r="C16" s="31"/>
    </row>
    <row r="17" spans="1:5" x14ac:dyDescent="0.25">
      <c r="A17" t="s">
        <v>166</v>
      </c>
      <c r="B17" t="s">
        <v>167</v>
      </c>
      <c r="C17" s="31">
        <f t="shared" ref="C17:C25" si="1">SUBSTITUTE(B17," MB","")*0.001</f>
        <v>0.85738000000000003</v>
      </c>
      <c r="D17" s="5">
        <v>39906.612500000003</v>
      </c>
    </row>
    <row r="18" spans="1:5" x14ac:dyDescent="0.25">
      <c r="A18" t="s">
        <v>210</v>
      </c>
      <c r="B18" t="s">
        <v>211</v>
      </c>
      <c r="C18" s="31">
        <f t="shared" si="1"/>
        <v>0.74784000000000006</v>
      </c>
      <c r="D18" s="5">
        <v>40772.498611111114</v>
      </c>
    </row>
    <row r="19" spans="1:5" x14ac:dyDescent="0.25">
      <c r="A19" t="s">
        <v>82</v>
      </c>
      <c r="B19" t="s">
        <v>83</v>
      </c>
      <c r="C19" s="31">
        <f t="shared" si="1"/>
        <v>0.71157000000000004</v>
      </c>
      <c r="D19" s="5">
        <v>40824.459722222222</v>
      </c>
    </row>
    <row r="20" spans="1:5" x14ac:dyDescent="0.25">
      <c r="A20" t="s">
        <v>84</v>
      </c>
      <c r="B20" t="s">
        <v>85</v>
      </c>
      <c r="C20" s="31">
        <f t="shared" si="1"/>
        <v>0.58569000000000004</v>
      </c>
      <c r="D20" s="5">
        <v>41257.491666666669</v>
      </c>
    </row>
    <row r="21" spans="1:5" x14ac:dyDescent="0.25">
      <c r="A21" t="s">
        <v>246</v>
      </c>
      <c r="B21" t="s">
        <v>247</v>
      </c>
      <c r="C21" s="31">
        <f t="shared" si="1"/>
        <v>0.48520000000000002</v>
      </c>
      <c r="D21" s="5">
        <v>40358.602777777778</v>
      </c>
    </row>
    <row r="22" spans="1:5" x14ac:dyDescent="0.25">
      <c r="A22" t="s">
        <v>86</v>
      </c>
      <c r="B22" t="s">
        <v>87</v>
      </c>
      <c r="C22" s="31">
        <f t="shared" si="1"/>
        <v>0.44833000000000001</v>
      </c>
      <c r="D22" s="5">
        <v>41333.706250000003</v>
      </c>
    </row>
    <row r="23" spans="1:5" x14ac:dyDescent="0.25">
      <c r="A23" t="s">
        <v>178</v>
      </c>
      <c r="B23" t="s">
        <v>179</v>
      </c>
      <c r="C23" s="31">
        <f t="shared" si="1"/>
        <v>0.43310999999999999</v>
      </c>
      <c r="D23" s="5">
        <v>40752.498611111114</v>
      </c>
    </row>
    <row r="24" spans="1:5" x14ac:dyDescent="0.25">
      <c r="A24" t="s">
        <v>159</v>
      </c>
      <c r="B24" t="s">
        <v>160</v>
      </c>
      <c r="C24" s="31">
        <f t="shared" si="1"/>
        <v>0.20033000000000001</v>
      </c>
      <c r="D24" s="5">
        <v>40270.44027777778</v>
      </c>
    </row>
    <row r="25" spans="1:5" x14ac:dyDescent="0.25">
      <c r="A25" t="s">
        <v>233</v>
      </c>
      <c r="B25" t="s">
        <v>234</v>
      </c>
      <c r="C25" s="31">
        <f t="shared" si="1"/>
        <v>0.18525</v>
      </c>
      <c r="D25" s="5">
        <v>41943.336805555555</v>
      </c>
      <c r="E25">
        <v>1</v>
      </c>
    </row>
    <row r="26" spans="1:5" x14ac:dyDescent="0.25">
      <c r="A26" s="21" t="s">
        <v>280</v>
      </c>
      <c r="C26" s="32">
        <f>SUM(C17:C25)</f>
        <v>4.6547000000000001</v>
      </c>
    </row>
    <row r="27" spans="1:5" x14ac:dyDescent="0.25">
      <c r="C27" s="31"/>
    </row>
    <row r="28" spans="1:5" x14ac:dyDescent="0.25">
      <c r="A28" t="s">
        <v>239</v>
      </c>
      <c r="B28" t="s">
        <v>240</v>
      </c>
      <c r="C28" s="31">
        <v>6.9610000000000005E-2</v>
      </c>
      <c r="D28" s="5">
        <v>39976.345833333333</v>
      </c>
    </row>
    <row r="29" spans="1:5" x14ac:dyDescent="0.25">
      <c r="A29" t="s">
        <v>183</v>
      </c>
      <c r="B29" t="s">
        <v>184</v>
      </c>
      <c r="C29" s="31">
        <v>6.4549999999999996E-2</v>
      </c>
      <c r="D29" s="5">
        <v>41428.564583333333</v>
      </c>
    </row>
    <row r="30" spans="1:5" x14ac:dyDescent="0.25">
      <c r="A30" t="s">
        <v>265</v>
      </c>
      <c r="B30" t="s">
        <v>266</v>
      </c>
      <c r="C30" s="31">
        <v>4.6809999999999997E-2</v>
      </c>
      <c r="D30" s="5">
        <v>39906.624305555553</v>
      </c>
    </row>
    <row r="31" spans="1:5" x14ac:dyDescent="0.25">
      <c r="A31" t="s">
        <v>144</v>
      </c>
      <c r="B31" t="s">
        <v>145</v>
      </c>
      <c r="C31" s="31">
        <v>2.8219999999999999E-2</v>
      </c>
      <c r="D31" s="5">
        <v>40413.551388888889</v>
      </c>
    </row>
    <row r="32" spans="1:5" x14ac:dyDescent="0.25">
      <c r="A32" t="s">
        <v>120</v>
      </c>
      <c r="B32" t="s">
        <v>121</v>
      </c>
      <c r="C32" s="31">
        <v>2.197E-2</v>
      </c>
      <c r="D32" s="5">
        <v>39906.538888888892</v>
      </c>
    </row>
    <row r="33" spans="1:5" x14ac:dyDescent="0.25">
      <c r="A33" t="s">
        <v>163</v>
      </c>
      <c r="B33" t="s">
        <v>164</v>
      </c>
      <c r="C33" s="31">
        <v>2.087E-2</v>
      </c>
      <c r="D33" s="5">
        <v>40079.555555555555</v>
      </c>
    </row>
    <row r="34" spans="1:5" x14ac:dyDescent="0.25">
      <c r="A34" t="s">
        <v>219</v>
      </c>
      <c r="B34" t="s">
        <v>220</v>
      </c>
      <c r="C34" s="31">
        <v>1.47E-2</v>
      </c>
      <c r="D34" s="5">
        <v>39906.621527777781</v>
      </c>
    </row>
    <row r="35" spans="1:5" x14ac:dyDescent="0.25">
      <c r="A35" t="s">
        <v>88</v>
      </c>
      <c r="B35" t="s">
        <v>89</v>
      </c>
      <c r="C35" s="31">
        <v>5.6299999999999996E-3</v>
      </c>
      <c r="D35" s="5">
        <v>41423.392361111109</v>
      </c>
    </row>
    <row r="36" spans="1:5" x14ac:dyDescent="0.25">
      <c r="A36" t="s">
        <v>138</v>
      </c>
      <c r="B36" t="s">
        <v>275</v>
      </c>
      <c r="C36" s="31">
        <v>2.98E-3</v>
      </c>
      <c r="D36" s="5">
        <v>41738.536805555559</v>
      </c>
      <c r="E36">
        <v>1</v>
      </c>
    </row>
    <row r="37" spans="1:5" x14ac:dyDescent="0.25">
      <c r="A37" t="s">
        <v>90</v>
      </c>
      <c r="B37" t="s">
        <v>91</v>
      </c>
      <c r="C37" s="31">
        <v>2.33E-3</v>
      </c>
      <c r="D37" s="5">
        <v>39976.364583333336</v>
      </c>
    </row>
    <row r="38" spans="1:5" x14ac:dyDescent="0.25">
      <c r="A38" t="s">
        <v>255</v>
      </c>
      <c r="B38" t="s">
        <v>256</v>
      </c>
      <c r="C38" s="31">
        <v>2.1199999999999999E-3</v>
      </c>
      <c r="D38" s="5">
        <v>40212.755555555559</v>
      </c>
    </row>
    <row r="39" spans="1:5" x14ac:dyDescent="0.25">
      <c r="A39" t="s">
        <v>92</v>
      </c>
      <c r="B39" t="s">
        <v>93</v>
      </c>
      <c r="C39" s="31">
        <v>1.8699999999999999E-3</v>
      </c>
      <c r="D39" s="5">
        <v>41670.538194444445</v>
      </c>
      <c r="E39">
        <v>1</v>
      </c>
    </row>
    <row r="40" spans="1:5" x14ac:dyDescent="0.25">
      <c r="A40" t="s">
        <v>173</v>
      </c>
      <c r="B40" t="s">
        <v>174</v>
      </c>
      <c r="C40" s="31">
        <v>1.34E-3</v>
      </c>
      <c r="D40" s="5">
        <v>39951.45416666667</v>
      </c>
    </row>
    <row r="41" spans="1:5" x14ac:dyDescent="0.25">
      <c r="A41" t="s">
        <v>130</v>
      </c>
      <c r="B41" t="s">
        <v>271</v>
      </c>
      <c r="C41" s="31">
        <v>1.31E-3</v>
      </c>
      <c r="D41" s="5">
        <v>41800.720833333333</v>
      </c>
      <c r="E41">
        <v>1</v>
      </c>
    </row>
    <row r="42" spans="1:5" x14ac:dyDescent="0.25">
      <c r="A42" t="s">
        <v>94</v>
      </c>
      <c r="B42" t="s">
        <v>95</v>
      </c>
      <c r="C42" s="31">
        <v>1.15E-3</v>
      </c>
      <c r="D42" s="5">
        <v>39906.538194444445</v>
      </c>
    </row>
    <row r="43" spans="1:5" x14ac:dyDescent="0.25">
      <c r="A43" t="s">
        <v>176</v>
      </c>
      <c r="B43" t="s">
        <v>177</v>
      </c>
      <c r="C43" s="31">
        <v>8.92E-4</v>
      </c>
      <c r="D43" s="5">
        <v>39906.613194444442</v>
      </c>
    </row>
    <row r="44" spans="1:5" x14ac:dyDescent="0.25">
      <c r="A44" t="s">
        <v>189</v>
      </c>
      <c r="B44" t="s">
        <v>190</v>
      </c>
      <c r="C44" s="31">
        <v>7.4100000000000001E-4</v>
      </c>
      <c r="D44" s="5">
        <v>39906.613194444442</v>
      </c>
    </row>
    <row r="45" spans="1:5" x14ac:dyDescent="0.25">
      <c r="A45" t="s">
        <v>132</v>
      </c>
      <c r="B45" t="s">
        <v>272</v>
      </c>
      <c r="C45" s="31">
        <v>5.6899999999999995E-4</v>
      </c>
      <c r="D45" s="5">
        <v>39906.538888888892</v>
      </c>
    </row>
    <row r="46" spans="1:5" x14ac:dyDescent="0.25">
      <c r="A46" t="s">
        <v>230</v>
      </c>
      <c r="B46" t="s">
        <v>231</v>
      </c>
      <c r="C46" s="31">
        <v>5.4299999999999997E-4</v>
      </c>
      <c r="D46" s="5">
        <v>39975.583333333336</v>
      </c>
    </row>
    <row r="47" spans="1:5" x14ac:dyDescent="0.25">
      <c r="A47" t="s">
        <v>157</v>
      </c>
      <c r="B47" t="s">
        <v>158</v>
      </c>
      <c r="C47" s="31">
        <v>5.2700000000000002E-4</v>
      </c>
      <c r="D47" s="5">
        <v>39906.604166666664</v>
      </c>
    </row>
    <row r="48" spans="1:5" x14ac:dyDescent="0.25">
      <c r="A48" t="s">
        <v>128</v>
      </c>
      <c r="B48" t="s">
        <v>129</v>
      </c>
      <c r="C48" s="31">
        <v>4.7699999999999999E-4</v>
      </c>
      <c r="D48" s="5">
        <v>41934.410416666666</v>
      </c>
      <c r="E48">
        <v>1</v>
      </c>
    </row>
    <row r="49" spans="1:4" x14ac:dyDescent="0.25">
      <c r="A49" t="s">
        <v>168</v>
      </c>
      <c r="B49" t="s">
        <v>169</v>
      </c>
      <c r="C49" s="31">
        <v>3.8099999999999999E-4</v>
      </c>
      <c r="D49" s="5">
        <v>39906.612500000003</v>
      </c>
    </row>
    <row r="50" spans="1:4" x14ac:dyDescent="0.25">
      <c r="A50" t="s">
        <v>253</v>
      </c>
      <c r="B50" t="s">
        <v>254</v>
      </c>
      <c r="C50" s="31">
        <v>2.31E-4</v>
      </c>
      <c r="D50" s="5">
        <v>39967.581944444442</v>
      </c>
    </row>
    <row r="51" spans="1:4" x14ac:dyDescent="0.25">
      <c r="A51" t="s">
        <v>96</v>
      </c>
      <c r="B51" t="s">
        <v>97</v>
      </c>
      <c r="C51" s="31">
        <v>2.23E-4</v>
      </c>
      <c r="D51" s="5">
        <v>39906.538888888892</v>
      </c>
    </row>
    <row r="52" spans="1:4" x14ac:dyDescent="0.25">
      <c r="A52" t="s">
        <v>161</v>
      </c>
      <c r="B52" t="s">
        <v>162</v>
      </c>
      <c r="C52" s="31">
        <v>2.0900000000000001E-4</v>
      </c>
      <c r="D52" s="5">
        <v>39906.604861111111</v>
      </c>
    </row>
    <row r="53" spans="1:4" x14ac:dyDescent="0.25">
      <c r="A53" t="s">
        <v>98</v>
      </c>
      <c r="B53" t="s">
        <v>99</v>
      </c>
      <c r="C53" s="31">
        <v>1.74E-4</v>
      </c>
      <c r="D53" s="5">
        <v>40008.713194444441</v>
      </c>
    </row>
    <row r="54" spans="1:4" x14ac:dyDescent="0.25">
      <c r="A54" t="s">
        <v>170</v>
      </c>
      <c r="B54" t="s">
        <v>171</v>
      </c>
      <c r="C54" s="31">
        <v>1.6799999999999999E-4</v>
      </c>
      <c r="D54" s="5">
        <v>39906.613194444442</v>
      </c>
    </row>
    <row r="55" spans="1:4" x14ac:dyDescent="0.25">
      <c r="A55" t="s">
        <v>236</v>
      </c>
      <c r="B55" t="s">
        <v>237</v>
      </c>
      <c r="C55" s="31">
        <v>1.64E-4</v>
      </c>
      <c r="D55" s="5">
        <v>39906.62222222222</v>
      </c>
    </row>
    <row r="56" spans="1:4" x14ac:dyDescent="0.25">
      <c r="A56" t="s">
        <v>259</v>
      </c>
      <c r="B56" t="s">
        <v>260</v>
      </c>
      <c r="C56" s="31">
        <v>1.3799999999999999E-4</v>
      </c>
      <c r="D56" s="5">
        <v>39906.624305555553</v>
      </c>
    </row>
    <row r="57" spans="1:4" x14ac:dyDescent="0.25">
      <c r="A57" t="s">
        <v>135</v>
      </c>
      <c r="B57" t="s">
        <v>274</v>
      </c>
      <c r="C57" s="31">
        <v>1.37E-4</v>
      </c>
      <c r="D57" s="5">
        <v>39906.542361111111</v>
      </c>
    </row>
    <row r="58" spans="1:4" x14ac:dyDescent="0.25">
      <c r="A58" t="s">
        <v>193</v>
      </c>
      <c r="B58" t="s">
        <v>194</v>
      </c>
      <c r="C58" s="31">
        <v>6.3E-5</v>
      </c>
      <c r="D58" s="5">
        <v>39906.613194444442</v>
      </c>
    </row>
    <row r="59" spans="1:4" x14ac:dyDescent="0.25">
      <c r="A59" t="s">
        <v>268</v>
      </c>
      <c r="B59" t="s">
        <v>269</v>
      </c>
      <c r="C59" s="31">
        <v>5.8E-5</v>
      </c>
      <c r="D59" s="5">
        <v>39906.624305555553</v>
      </c>
    </row>
    <row r="60" spans="1:4" x14ac:dyDescent="0.25">
      <c r="A60" t="s">
        <v>262</v>
      </c>
      <c r="B60" t="s">
        <v>263</v>
      </c>
      <c r="C60" s="31">
        <v>5.7000000000000003E-5</v>
      </c>
      <c r="D60" s="5">
        <v>40281.304166666669</v>
      </c>
    </row>
    <row r="61" spans="1:4" x14ac:dyDescent="0.25">
      <c r="A61" t="s">
        <v>155</v>
      </c>
      <c r="B61" t="s">
        <v>156</v>
      </c>
      <c r="C61" s="31">
        <v>5.3999999999999998E-5</v>
      </c>
      <c r="D61" s="5">
        <v>39939.634722222225</v>
      </c>
    </row>
    <row r="62" spans="1:4" x14ac:dyDescent="0.25">
      <c r="A62" t="s">
        <v>216</v>
      </c>
      <c r="B62" t="s">
        <v>217</v>
      </c>
      <c r="C62" s="31">
        <v>4.6999999999999997E-5</v>
      </c>
      <c r="D62" s="5">
        <v>39906.615972222222</v>
      </c>
    </row>
    <row r="63" spans="1:4" x14ac:dyDescent="0.25">
      <c r="A63" t="s">
        <v>142</v>
      </c>
      <c r="B63" t="s">
        <v>143</v>
      </c>
      <c r="C63" s="31">
        <v>4.0000000000000003E-5</v>
      </c>
      <c r="D63" s="5">
        <v>39906.581250000003</v>
      </c>
    </row>
    <row r="64" spans="1:4" x14ac:dyDescent="0.25">
      <c r="A64" t="s">
        <v>100</v>
      </c>
      <c r="B64" t="s">
        <v>101</v>
      </c>
      <c r="C64" s="31">
        <v>2.9E-5</v>
      </c>
      <c r="D64" s="5">
        <v>41337.424305555556</v>
      </c>
    </row>
    <row r="65" spans="1:4" x14ac:dyDescent="0.25">
      <c r="A65" t="s">
        <v>180</v>
      </c>
      <c r="B65" t="s">
        <v>181</v>
      </c>
      <c r="C65" s="31">
        <v>2.8E-5</v>
      </c>
      <c r="D65" s="5">
        <v>40359.549305555556</v>
      </c>
    </row>
    <row r="66" spans="1:4" x14ac:dyDescent="0.25">
      <c r="A66" t="s">
        <v>140</v>
      </c>
      <c r="B66" t="s">
        <v>277</v>
      </c>
      <c r="C66" s="31">
        <v>1.2999999999999999E-5</v>
      </c>
      <c r="D66" s="5">
        <v>39906.580555555556</v>
      </c>
    </row>
    <row r="67" spans="1:4" x14ac:dyDescent="0.25">
      <c r="A67" t="s">
        <v>241</v>
      </c>
      <c r="B67" t="s">
        <v>242</v>
      </c>
      <c r="C67" s="31">
        <v>1.2E-5</v>
      </c>
      <c r="D67" s="5">
        <v>39906.622916666667</v>
      </c>
    </row>
    <row r="68" spans="1:4" x14ac:dyDescent="0.25">
      <c r="A68" t="s">
        <v>225</v>
      </c>
      <c r="B68" t="s">
        <v>226</v>
      </c>
      <c r="C68" s="31">
        <v>9.0000000000000002E-6</v>
      </c>
      <c r="D68" s="5">
        <v>39906.62222222222</v>
      </c>
    </row>
    <row r="69" spans="1:4" x14ac:dyDescent="0.25">
      <c r="A69" t="s">
        <v>238</v>
      </c>
      <c r="B69" t="s">
        <v>226</v>
      </c>
      <c r="C69" s="31">
        <v>9.0000000000000002E-6</v>
      </c>
      <c r="D69" s="5">
        <v>39906.62222222222</v>
      </c>
    </row>
    <row r="70" spans="1:4" x14ac:dyDescent="0.25">
      <c r="A70" t="s">
        <v>215</v>
      </c>
      <c r="B70" t="s">
        <v>192</v>
      </c>
      <c r="C70" s="31">
        <v>7.9999999999999996E-6</v>
      </c>
      <c r="D70" s="5">
        <v>40060.709722222222</v>
      </c>
    </row>
    <row r="71" spans="1:4" x14ac:dyDescent="0.25">
      <c r="A71" t="s">
        <v>248</v>
      </c>
      <c r="B71" t="s">
        <v>192</v>
      </c>
      <c r="C71" s="31">
        <v>7.9999999999999996E-6</v>
      </c>
      <c r="D71" s="5">
        <v>39906.624305555553</v>
      </c>
    </row>
    <row r="72" spans="1:4" x14ac:dyDescent="0.25">
      <c r="A72" t="s">
        <v>191</v>
      </c>
      <c r="B72" t="s">
        <v>192</v>
      </c>
      <c r="C72" s="31">
        <v>7.9999999999999996E-6</v>
      </c>
      <c r="D72" s="5">
        <v>39906.613194444442</v>
      </c>
    </row>
    <row r="73" spans="1:4" x14ac:dyDescent="0.25">
      <c r="A73" t="s">
        <v>131</v>
      </c>
      <c r="B73" t="s">
        <v>192</v>
      </c>
      <c r="C73" s="31">
        <v>7.9999999999999996E-6</v>
      </c>
      <c r="D73" s="5">
        <v>39906.538888888892</v>
      </c>
    </row>
    <row r="74" spans="1:4" x14ac:dyDescent="0.25">
      <c r="A74" t="s">
        <v>257</v>
      </c>
      <c r="B74" t="s">
        <v>103</v>
      </c>
      <c r="C74" s="31">
        <v>6.9999999999999999E-6</v>
      </c>
      <c r="D74" s="5">
        <v>39906.624305555553</v>
      </c>
    </row>
    <row r="75" spans="1:4" x14ac:dyDescent="0.25">
      <c r="A75" t="s">
        <v>229</v>
      </c>
      <c r="B75" t="s">
        <v>103</v>
      </c>
      <c r="C75" s="31">
        <v>6.9999999999999999E-6</v>
      </c>
      <c r="D75" s="5">
        <v>39906.62222222222</v>
      </c>
    </row>
    <row r="76" spans="1:4" x14ac:dyDescent="0.25">
      <c r="A76" t="s">
        <v>175</v>
      </c>
      <c r="B76" t="s">
        <v>103</v>
      </c>
      <c r="C76" s="31">
        <v>6.9999999999999999E-6</v>
      </c>
      <c r="D76" s="5">
        <v>39906.613194444442</v>
      </c>
    </row>
    <row r="77" spans="1:4" x14ac:dyDescent="0.25">
      <c r="A77" t="s">
        <v>187</v>
      </c>
      <c r="B77" t="s">
        <v>103</v>
      </c>
      <c r="C77" s="31">
        <v>6.9999999999999999E-6</v>
      </c>
      <c r="D77" s="5">
        <v>39906.613194444442</v>
      </c>
    </row>
    <row r="78" spans="1:4" x14ac:dyDescent="0.25">
      <c r="A78" t="s">
        <v>154</v>
      </c>
      <c r="B78" t="s">
        <v>103</v>
      </c>
      <c r="C78" s="31">
        <v>6.9999999999999999E-6</v>
      </c>
      <c r="D78" s="5">
        <v>39906.592361111114</v>
      </c>
    </row>
    <row r="79" spans="1:4" x14ac:dyDescent="0.25">
      <c r="A79" t="s">
        <v>146</v>
      </c>
      <c r="B79" t="s">
        <v>103</v>
      </c>
      <c r="C79" s="31">
        <v>6.9999999999999999E-6</v>
      </c>
      <c r="D79" s="5">
        <v>39906.586111111108</v>
      </c>
    </row>
    <row r="80" spans="1:4" x14ac:dyDescent="0.25">
      <c r="A80" t="s">
        <v>137</v>
      </c>
      <c r="B80" t="s">
        <v>103</v>
      </c>
      <c r="C80" s="31">
        <v>6.9999999999999999E-6</v>
      </c>
      <c r="D80" s="5">
        <v>39906.542361111111</v>
      </c>
    </row>
    <row r="81" spans="1:5" x14ac:dyDescent="0.25">
      <c r="A81" t="s">
        <v>102</v>
      </c>
      <c r="B81" t="s">
        <v>103</v>
      </c>
      <c r="C81" s="31">
        <v>6.9999999999999999E-6</v>
      </c>
      <c r="D81" s="5">
        <v>39906.538888888892</v>
      </c>
    </row>
    <row r="82" spans="1:5" x14ac:dyDescent="0.25">
      <c r="A82" t="s">
        <v>127</v>
      </c>
      <c r="B82" t="s">
        <v>103</v>
      </c>
      <c r="C82" s="31">
        <v>6.9999999999999999E-6</v>
      </c>
      <c r="D82" s="5">
        <v>39906.538888888892</v>
      </c>
      <c r="E82" s="2" t="s">
        <v>299</v>
      </c>
    </row>
    <row r="83" spans="1:5" x14ac:dyDescent="0.25">
      <c r="A83" t="s">
        <v>264</v>
      </c>
      <c r="B83" t="s">
        <v>252</v>
      </c>
      <c r="C83" s="31">
        <v>6.0000000000000002E-6</v>
      </c>
      <c r="D83" s="5">
        <v>40736.511805555558</v>
      </c>
    </row>
    <row r="84" spans="1:5" x14ac:dyDescent="0.25">
      <c r="A84" t="s">
        <v>251</v>
      </c>
      <c r="B84" t="s">
        <v>252</v>
      </c>
      <c r="C84" s="31">
        <v>6.0000000000000002E-6</v>
      </c>
      <c r="D84" s="5">
        <v>40724.620833333334</v>
      </c>
    </row>
    <row r="85" spans="1:5" x14ac:dyDescent="0.25">
      <c r="A85" t="s">
        <v>270</v>
      </c>
      <c r="B85" t="s">
        <v>252</v>
      </c>
      <c r="C85" s="31">
        <v>6.0000000000000002E-6</v>
      </c>
      <c r="D85" s="5">
        <v>39906.624305555553</v>
      </c>
    </row>
    <row r="86" spans="1:5" x14ac:dyDescent="0.25">
      <c r="A86" t="s">
        <v>213</v>
      </c>
      <c r="B86" t="s">
        <v>214</v>
      </c>
      <c r="C86" s="31">
        <v>5.0000000000000004E-6</v>
      </c>
      <c r="D86" s="5">
        <v>40282.609027777777</v>
      </c>
    </row>
    <row r="87" spans="1:5" x14ac:dyDescent="0.25">
      <c r="A87" t="s">
        <v>104</v>
      </c>
      <c r="B87" t="s">
        <v>105</v>
      </c>
      <c r="C87" s="31">
        <v>3.0000000000000001E-6</v>
      </c>
      <c r="D87" s="5">
        <v>39906.538194444445</v>
      </c>
    </row>
    <row r="88" spans="1:5" x14ac:dyDescent="0.25">
      <c r="A88" t="s">
        <v>109</v>
      </c>
      <c r="B88" t="s">
        <v>107</v>
      </c>
      <c r="C88" s="31">
        <v>1.9999999999999999E-6</v>
      </c>
      <c r="D88" s="5">
        <v>40344.508333333331</v>
      </c>
    </row>
    <row r="89" spans="1:5" x14ac:dyDescent="0.25">
      <c r="A89" t="s">
        <v>172</v>
      </c>
      <c r="B89" t="s">
        <v>107</v>
      </c>
      <c r="C89" s="31">
        <v>1.9999999999999999E-6</v>
      </c>
      <c r="D89" s="5">
        <v>40220.576388888891</v>
      </c>
    </row>
    <row r="90" spans="1:5" x14ac:dyDescent="0.25">
      <c r="A90" t="s">
        <v>249</v>
      </c>
      <c r="B90" t="s">
        <v>107</v>
      </c>
      <c r="C90" s="31">
        <v>1.9999999999999999E-6</v>
      </c>
      <c r="D90" s="5">
        <v>40123.617361111108</v>
      </c>
    </row>
    <row r="91" spans="1:5" x14ac:dyDescent="0.25">
      <c r="A91" t="s">
        <v>250</v>
      </c>
      <c r="B91" t="s">
        <v>107</v>
      </c>
      <c r="C91" s="31">
        <v>1.9999999999999999E-6</v>
      </c>
      <c r="D91" s="5">
        <v>40119.60833333333</v>
      </c>
    </row>
    <row r="92" spans="1:5" x14ac:dyDescent="0.25">
      <c r="A92" t="s">
        <v>110</v>
      </c>
      <c r="B92" t="s">
        <v>107</v>
      </c>
      <c r="C92" s="31">
        <v>1.9999999999999999E-6</v>
      </c>
      <c r="D92" s="5">
        <v>39976.345833333333</v>
      </c>
    </row>
    <row r="93" spans="1:5" x14ac:dyDescent="0.25">
      <c r="A93" t="s">
        <v>261</v>
      </c>
      <c r="B93" t="s">
        <v>107</v>
      </c>
      <c r="C93" s="31">
        <v>1.9999999999999999E-6</v>
      </c>
      <c r="D93" s="5">
        <v>39906.624305555553</v>
      </c>
    </row>
    <row r="94" spans="1:5" x14ac:dyDescent="0.25">
      <c r="A94" t="s">
        <v>235</v>
      </c>
      <c r="B94" t="s">
        <v>107</v>
      </c>
      <c r="C94" s="31">
        <v>1.9999999999999999E-6</v>
      </c>
      <c r="D94" s="5">
        <v>39906.62222222222</v>
      </c>
    </row>
    <row r="95" spans="1:5" x14ac:dyDescent="0.25">
      <c r="A95" t="s">
        <v>195</v>
      </c>
      <c r="B95" t="s">
        <v>107</v>
      </c>
      <c r="C95" s="31">
        <v>1.9999999999999999E-6</v>
      </c>
      <c r="D95" s="5">
        <v>39906.613194444442</v>
      </c>
    </row>
    <row r="96" spans="1:5" x14ac:dyDescent="0.25">
      <c r="A96" t="s">
        <v>200</v>
      </c>
      <c r="B96" t="s">
        <v>107</v>
      </c>
      <c r="C96" s="31">
        <v>1.9999999999999999E-6</v>
      </c>
      <c r="D96" s="5">
        <v>39906.613194444442</v>
      </c>
    </row>
    <row r="97" spans="1:5" x14ac:dyDescent="0.25">
      <c r="A97" t="s">
        <v>150</v>
      </c>
      <c r="B97" t="s">
        <v>107</v>
      </c>
      <c r="C97" s="31">
        <v>1.9999999999999999E-6</v>
      </c>
      <c r="D97" s="5">
        <v>39906.586111111108</v>
      </c>
    </row>
    <row r="98" spans="1:5" x14ac:dyDescent="0.25">
      <c r="A98" t="s">
        <v>136</v>
      </c>
      <c r="B98" t="s">
        <v>107</v>
      </c>
      <c r="C98" s="31">
        <v>1.9999999999999999E-6</v>
      </c>
      <c r="D98" s="5">
        <v>39906.542361111111</v>
      </c>
    </row>
    <row r="99" spans="1:5" x14ac:dyDescent="0.25">
      <c r="A99" t="s">
        <v>106</v>
      </c>
      <c r="B99" t="s">
        <v>107</v>
      </c>
      <c r="C99" s="31">
        <v>1.9999999999999999E-6</v>
      </c>
      <c r="D99" s="5">
        <v>39906.525694444441</v>
      </c>
    </row>
    <row r="100" spans="1:5" x14ac:dyDescent="0.25">
      <c r="A100" t="s">
        <v>108</v>
      </c>
      <c r="B100" t="s">
        <v>107</v>
      </c>
      <c r="C100" s="31">
        <v>1.9999999999999999E-6</v>
      </c>
      <c r="D100" s="5">
        <v>39906.525694444441</v>
      </c>
    </row>
    <row r="101" spans="1:5" x14ac:dyDescent="0.25">
      <c r="A101" t="s">
        <v>165</v>
      </c>
      <c r="B101" t="s">
        <v>112</v>
      </c>
      <c r="C101" s="31">
        <f t="shared" ref="C101:C137" si="2">IF(NOT(ISERROR(FIND(B101," GB"))),SUBSTITUTE(B101," GB","")*1,0)</f>
        <v>0</v>
      </c>
      <c r="D101" s="5">
        <v>40470.463194444441</v>
      </c>
      <c r="E101">
        <v>1</v>
      </c>
    </row>
    <row r="102" spans="1:5" x14ac:dyDescent="0.25">
      <c r="A102" t="s">
        <v>111</v>
      </c>
      <c r="B102" t="s">
        <v>112</v>
      </c>
      <c r="C102" s="31">
        <f t="shared" si="2"/>
        <v>0</v>
      </c>
      <c r="D102" s="5">
        <v>40151.71875</v>
      </c>
    </row>
    <row r="103" spans="1:5" x14ac:dyDescent="0.25">
      <c r="A103" t="s">
        <v>118</v>
      </c>
      <c r="B103" t="s">
        <v>112</v>
      </c>
      <c r="C103" s="31">
        <f t="shared" si="2"/>
        <v>0</v>
      </c>
      <c r="D103" s="5">
        <v>41960.588194444441</v>
      </c>
      <c r="E103">
        <v>1</v>
      </c>
    </row>
    <row r="104" spans="1:5" x14ac:dyDescent="0.25">
      <c r="A104" t="s">
        <v>198</v>
      </c>
      <c r="B104" t="s">
        <v>112</v>
      </c>
      <c r="C104" s="31">
        <f t="shared" si="2"/>
        <v>0</v>
      </c>
      <c r="D104" s="5">
        <v>41960.55972222222</v>
      </c>
      <c r="E104">
        <v>1</v>
      </c>
    </row>
    <row r="105" spans="1:5" x14ac:dyDescent="0.25">
      <c r="A105" t="s">
        <v>186</v>
      </c>
      <c r="B105" t="s">
        <v>112</v>
      </c>
      <c r="C105" s="31">
        <f t="shared" si="2"/>
        <v>0</v>
      </c>
      <c r="D105" s="5">
        <v>41960.523611111108</v>
      </c>
      <c r="E105">
        <v>1</v>
      </c>
    </row>
    <row r="106" spans="1:5" x14ac:dyDescent="0.25">
      <c r="A106" t="s">
        <v>151</v>
      </c>
      <c r="B106" t="s">
        <v>112</v>
      </c>
      <c r="C106" s="31">
        <f t="shared" si="2"/>
        <v>0</v>
      </c>
      <c r="D106" s="5">
        <v>41957.782638888886</v>
      </c>
      <c r="E106">
        <v>1</v>
      </c>
    </row>
    <row r="107" spans="1:5" x14ac:dyDescent="0.25">
      <c r="A107" t="s">
        <v>205</v>
      </c>
      <c r="B107" t="s">
        <v>112</v>
      </c>
      <c r="C107" s="31">
        <f t="shared" si="2"/>
        <v>0</v>
      </c>
      <c r="D107" s="5">
        <v>41957.676388888889</v>
      </c>
      <c r="E107">
        <v>1</v>
      </c>
    </row>
    <row r="108" spans="1:5" x14ac:dyDescent="0.25">
      <c r="A108" t="s">
        <v>117</v>
      </c>
      <c r="B108" t="s">
        <v>112</v>
      </c>
      <c r="C108" s="31">
        <f t="shared" si="2"/>
        <v>0</v>
      </c>
      <c r="D108" s="5">
        <v>41956.652083333334</v>
      </c>
      <c r="E108">
        <v>1</v>
      </c>
    </row>
    <row r="109" spans="1:5" x14ac:dyDescent="0.25">
      <c r="A109" t="s">
        <v>228</v>
      </c>
      <c r="B109" t="s">
        <v>112</v>
      </c>
      <c r="C109" s="31">
        <f t="shared" si="2"/>
        <v>0</v>
      </c>
      <c r="D109" s="5">
        <v>41953.686111111114</v>
      </c>
      <c r="E109">
        <v>1</v>
      </c>
    </row>
    <row r="110" spans="1:5" x14ac:dyDescent="0.25">
      <c r="A110" t="s">
        <v>188</v>
      </c>
      <c r="B110" t="s">
        <v>112</v>
      </c>
      <c r="C110" s="31">
        <f t="shared" si="2"/>
        <v>0</v>
      </c>
      <c r="D110" s="5">
        <v>41949.713888888888</v>
      </c>
      <c r="E110">
        <v>1</v>
      </c>
    </row>
    <row r="111" spans="1:5" x14ac:dyDescent="0.25">
      <c r="A111" t="s">
        <v>113</v>
      </c>
      <c r="B111" t="s">
        <v>112</v>
      </c>
      <c r="C111" s="31">
        <f t="shared" si="2"/>
        <v>0</v>
      </c>
      <c r="D111" s="5">
        <v>41943.532638888886</v>
      </c>
      <c r="E111">
        <v>1</v>
      </c>
    </row>
    <row r="112" spans="1:5" x14ac:dyDescent="0.25">
      <c r="A112" t="s">
        <v>243</v>
      </c>
      <c r="B112" t="s">
        <v>112</v>
      </c>
      <c r="C112" s="31">
        <f t="shared" si="2"/>
        <v>0</v>
      </c>
      <c r="D112" s="5">
        <v>41940.367361111108</v>
      </c>
      <c r="E112">
        <v>1</v>
      </c>
    </row>
    <row r="113" spans="1:5" x14ac:dyDescent="0.25">
      <c r="A113" t="s">
        <v>227</v>
      </c>
      <c r="B113" t="s">
        <v>112</v>
      </c>
      <c r="C113" s="31">
        <f t="shared" si="2"/>
        <v>0</v>
      </c>
      <c r="D113" s="5">
        <v>41919.626388888886</v>
      </c>
      <c r="E113">
        <v>1</v>
      </c>
    </row>
    <row r="114" spans="1:5" x14ac:dyDescent="0.25">
      <c r="A114" t="s">
        <v>115</v>
      </c>
      <c r="B114" t="s">
        <v>112</v>
      </c>
      <c r="C114" s="31">
        <f t="shared" si="2"/>
        <v>0</v>
      </c>
      <c r="D114" s="5">
        <v>41919.333333333336</v>
      </c>
    </row>
    <row r="115" spans="1:5" x14ac:dyDescent="0.25">
      <c r="A115" t="s">
        <v>149</v>
      </c>
      <c r="B115" t="s">
        <v>112</v>
      </c>
      <c r="C115" s="31">
        <f t="shared" si="2"/>
        <v>0</v>
      </c>
      <c r="D115" s="5">
        <v>41900.597916666666</v>
      </c>
      <c r="E115">
        <v>1</v>
      </c>
    </row>
    <row r="116" spans="1:5" x14ac:dyDescent="0.25">
      <c r="A116" t="s">
        <v>141</v>
      </c>
      <c r="B116" t="s">
        <v>112</v>
      </c>
      <c r="C116" s="31">
        <f t="shared" si="2"/>
        <v>0</v>
      </c>
      <c r="D116" s="5">
        <v>41899.588194444441</v>
      </c>
      <c r="E116">
        <v>1</v>
      </c>
    </row>
    <row r="117" spans="1:5" x14ac:dyDescent="0.25">
      <c r="A117" t="s">
        <v>182</v>
      </c>
      <c r="B117" t="s">
        <v>112</v>
      </c>
      <c r="C117" s="31">
        <f t="shared" si="2"/>
        <v>0</v>
      </c>
      <c r="D117" s="5">
        <v>41896.563194444447</v>
      </c>
    </row>
    <row r="118" spans="1:5" x14ac:dyDescent="0.25">
      <c r="A118" t="s">
        <v>232</v>
      </c>
      <c r="B118" t="s">
        <v>112</v>
      </c>
      <c r="C118" s="31">
        <f t="shared" si="2"/>
        <v>0</v>
      </c>
      <c r="D118" s="5">
        <v>41894.599305555559</v>
      </c>
      <c r="E118">
        <v>1</v>
      </c>
    </row>
    <row r="119" spans="1:5" x14ac:dyDescent="0.25">
      <c r="A119" t="s">
        <v>206</v>
      </c>
      <c r="B119" t="s">
        <v>112</v>
      </c>
      <c r="C119" s="31">
        <f t="shared" si="2"/>
        <v>0</v>
      </c>
      <c r="D119" s="5">
        <v>41865.399305555555</v>
      </c>
      <c r="E119">
        <v>1</v>
      </c>
    </row>
    <row r="120" spans="1:5" x14ac:dyDescent="0.25">
      <c r="A120" t="s">
        <v>207</v>
      </c>
      <c r="B120" t="s">
        <v>112</v>
      </c>
      <c r="C120" s="31">
        <f t="shared" si="2"/>
        <v>0</v>
      </c>
      <c r="D120" s="5">
        <v>41858.725694444445</v>
      </c>
    </row>
    <row r="121" spans="1:5" x14ac:dyDescent="0.25">
      <c r="A121" t="s">
        <v>119</v>
      </c>
      <c r="B121" t="s">
        <v>112</v>
      </c>
      <c r="C121" s="31">
        <f t="shared" si="2"/>
        <v>0</v>
      </c>
      <c r="D121" s="5">
        <v>41845.702777777777</v>
      </c>
    </row>
    <row r="122" spans="1:5" x14ac:dyDescent="0.25">
      <c r="A122" t="s">
        <v>222</v>
      </c>
      <c r="B122" t="s">
        <v>112</v>
      </c>
      <c r="C122" s="31">
        <f t="shared" si="2"/>
        <v>0</v>
      </c>
      <c r="D122" s="5">
        <v>41845.621527777781</v>
      </c>
      <c r="E122">
        <v>1</v>
      </c>
    </row>
    <row r="123" spans="1:5" x14ac:dyDescent="0.25">
      <c r="A123" t="s">
        <v>221</v>
      </c>
      <c r="B123" t="s">
        <v>112</v>
      </c>
      <c r="C123" s="31">
        <f t="shared" si="2"/>
        <v>0</v>
      </c>
      <c r="D123" s="5">
        <v>41837.631249999999</v>
      </c>
    </row>
    <row r="124" spans="1:5" x14ac:dyDescent="0.25">
      <c r="A124" t="s">
        <v>197</v>
      </c>
      <c r="B124" t="s">
        <v>112</v>
      </c>
      <c r="C124" s="31">
        <f t="shared" si="2"/>
        <v>0</v>
      </c>
      <c r="D124" s="5">
        <v>41836.433333333334</v>
      </c>
    </row>
    <row r="125" spans="1:5" x14ac:dyDescent="0.25">
      <c r="A125" t="s">
        <v>199</v>
      </c>
      <c r="B125" t="s">
        <v>112</v>
      </c>
      <c r="C125" s="31">
        <f t="shared" si="2"/>
        <v>0</v>
      </c>
      <c r="D125" s="5">
        <v>41789.48541666667</v>
      </c>
      <c r="E125">
        <v>1</v>
      </c>
    </row>
    <row r="126" spans="1:5" x14ac:dyDescent="0.25">
      <c r="A126" t="s">
        <v>267</v>
      </c>
      <c r="B126" t="s">
        <v>112</v>
      </c>
      <c r="C126" s="31">
        <f t="shared" si="2"/>
        <v>0</v>
      </c>
      <c r="D126" s="5">
        <v>41709.550000000003</v>
      </c>
    </row>
    <row r="127" spans="1:5" x14ac:dyDescent="0.25">
      <c r="A127" t="s">
        <v>212</v>
      </c>
      <c r="B127" t="s">
        <v>112</v>
      </c>
      <c r="C127" s="31">
        <f t="shared" si="2"/>
        <v>0</v>
      </c>
      <c r="D127" s="5">
        <v>41684.340277777781</v>
      </c>
    </row>
    <row r="128" spans="1:5" x14ac:dyDescent="0.25">
      <c r="A128" t="s">
        <v>196</v>
      </c>
      <c r="B128" t="s">
        <v>112</v>
      </c>
      <c r="C128" s="31">
        <f t="shared" si="2"/>
        <v>0</v>
      </c>
      <c r="D128" s="5">
        <v>41598.587500000001</v>
      </c>
      <c r="E128">
        <v>1</v>
      </c>
    </row>
    <row r="129" spans="1:5" x14ac:dyDescent="0.25">
      <c r="A129" t="s">
        <v>148</v>
      </c>
      <c r="B129" t="s">
        <v>112</v>
      </c>
      <c r="C129" s="31">
        <f t="shared" si="2"/>
        <v>0</v>
      </c>
      <c r="D129" s="5">
        <v>41592.688888888886</v>
      </c>
      <c r="E129">
        <v>1</v>
      </c>
    </row>
    <row r="130" spans="1:5" x14ac:dyDescent="0.25">
      <c r="A130" t="s">
        <v>116</v>
      </c>
      <c r="B130" t="s">
        <v>112</v>
      </c>
      <c r="C130" s="31">
        <f t="shared" si="2"/>
        <v>0</v>
      </c>
      <c r="D130" s="5">
        <v>41585.385416666664</v>
      </c>
    </row>
    <row r="131" spans="1:5" x14ac:dyDescent="0.25">
      <c r="A131" t="s">
        <v>147</v>
      </c>
      <c r="B131" t="s">
        <v>112</v>
      </c>
      <c r="C131" s="31">
        <f t="shared" si="2"/>
        <v>0</v>
      </c>
      <c r="D131" s="5">
        <v>41543.414583333331</v>
      </c>
      <c r="E131">
        <v>1</v>
      </c>
    </row>
    <row r="132" spans="1:5" x14ac:dyDescent="0.25">
      <c r="A132" t="s">
        <v>218</v>
      </c>
      <c r="B132" t="s">
        <v>112</v>
      </c>
      <c r="C132" s="31">
        <f t="shared" si="2"/>
        <v>0</v>
      </c>
      <c r="D132" s="5">
        <v>41401.55972222222</v>
      </c>
    </row>
    <row r="133" spans="1:5" x14ac:dyDescent="0.25">
      <c r="A133" t="s">
        <v>114</v>
      </c>
      <c r="B133" t="s">
        <v>112</v>
      </c>
      <c r="C133" s="31">
        <f t="shared" si="2"/>
        <v>0</v>
      </c>
      <c r="D133" s="5">
        <v>41381.405555555553</v>
      </c>
    </row>
    <row r="134" spans="1:5" x14ac:dyDescent="0.25">
      <c r="A134" t="s">
        <v>258</v>
      </c>
      <c r="B134" t="s">
        <v>112</v>
      </c>
      <c r="C134" s="31">
        <f t="shared" si="2"/>
        <v>0</v>
      </c>
      <c r="D134" s="5">
        <v>41376.361111111109</v>
      </c>
    </row>
    <row r="135" spans="1:5" x14ac:dyDescent="0.25">
      <c r="A135" t="s">
        <v>185</v>
      </c>
      <c r="B135" t="s">
        <v>112</v>
      </c>
      <c r="C135" s="31">
        <f t="shared" si="2"/>
        <v>0</v>
      </c>
      <c r="D135" s="5">
        <v>41297.664583333331</v>
      </c>
    </row>
    <row r="136" spans="1:5" x14ac:dyDescent="0.25">
      <c r="A136" t="s">
        <v>134</v>
      </c>
      <c r="B136" t="s">
        <v>112</v>
      </c>
      <c r="C136" s="31">
        <f t="shared" si="2"/>
        <v>0</v>
      </c>
      <c r="D136" s="5">
        <v>41243.679861111108</v>
      </c>
    </row>
    <row r="137" spans="1:5" x14ac:dyDescent="0.25">
      <c r="A137" t="s">
        <v>122</v>
      </c>
      <c r="B137" t="s">
        <v>112</v>
      </c>
      <c r="C137" s="31">
        <f t="shared" si="2"/>
        <v>0</v>
      </c>
      <c r="D137" s="5">
        <v>41082.347916666666</v>
      </c>
    </row>
    <row r="138" spans="1:5" x14ac:dyDescent="0.25">
      <c r="A138" s="21" t="s">
        <v>305</v>
      </c>
      <c r="C138" s="32">
        <f>SUM(C28:C137)</f>
        <v>0.29159999999999969</v>
      </c>
    </row>
    <row r="140" spans="1:5" x14ac:dyDescent="0.25">
      <c r="B140" t="s">
        <v>301</v>
      </c>
      <c r="C140" s="31">
        <f>C15+C26+C138</f>
        <v>1573.7692999999997</v>
      </c>
    </row>
    <row r="141" spans="1:5" x14ac:dyDescent="0.25">
      <c r="B141" t="s">
        <v>284</v>
      </c>
      <c r="C141" s="31">
        <f>SUMPRODUCT(C4:C138,E4:E138)</f>
        <v>203.97488699999994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I1" sqref="I1"/>
    </sheetView>
  </sheetViews>
  <sheetFormatPr defaultRowHeight="15" x14ac:dyDescent="0.25"/>
  <cols>
    <col min="2" max="2" width="14.5703125" customWidth="1"/>
    <col min="4" max="4" width="11.5703125" bestFit="1" customWidth="1"/>
  </cols>
  <sheetData>
    <row r="1" spans="1:6" ht="45" x14ac:dyDescent="0.25">
      <c r="A1" s="3" t="s">
        <v>306</v>
      </c>
      <c r="B1" s="3"/>
      <c r="C1" s="3"/>
      <c r="D1" s="3"/>
      <c r="E1" s="3"/>
      <c r="F1" s="3"/>
    </row>
    <row r="2" spans="1:6" x14ac:dyDescent="0.25">
      <c r="C2" s="22" t="s">
        <v>0</v>
      </c>
      <c r="D2" s="23">
        <v>0.17180000000000001</v>
      </c>
      <c r="E2" t="s">
        <v>77</v>
      </c>
    </row>
    <row r="3" spans="1:6" x14ac:dyDescent="0.25">
      <c r="D3" s="27"/>
    </row>
    <row r="4" spans="1:6" x14ac:dyDescent="0.25">
      <c r="C4" s="2" t="s">
        <v>287</v>
      </c>
      <c r="D4" s="36" t="s">
        <v>309</v>
      </c>
    </row>
    <row r="5" spans="1:6" x14ac:dyDescent="0.25">
      <c r="B5" t="s">
        <v>1</v>
      </c>
      <c r="C5" s="1">
        <v>2853</v>
      </c>
      <c r="D5" s="26">
        <f>$D$2*C5</f>
        <v>490.14540000000005</v>
      </c>
    </row>
    <row r="6" spans="1:6" x14ac:dyDescent="0.25">
      <c r="B6" t="s">
        <v>307</v>
      </c>
      <c r="C6" s="1">
        <f>Table2[[#Totals],[Size (GB)]]</f>
        <v>1529.6081599999998</v>
      </c>
      <c r="D6" s="28">
        <f>$D$2*C6</f>
        <v>262.78668188799998</v>
      </c>
    </row>
    <row r="7" spans="1:6" x14ac:dyDescent="0.25">
      <c r="B7" t="s">
        <v>308</v>
      </c>
      <c r="C7" s="1">
        <f>Table1[[#Totals],[Size (GB)]]</f>
        <v>1128.4877799999997</v>
      </c>
      <c r="D7" s="28">
        <f>$D$2*C7</f>
        <v>193.87420060399995</v>
      </c>
    </row>
    <row r="8" spans="1:6" x14ac:dyDescent="0.25">
      <c r="C8" s="1"/>
      <c r="D8" s="28"/>
    </row>
    <row r="9" spans="1:6" x14ac:dyDescent="0.25">
      <c r="B9" s="37" t="s">
        <v>292</v>
      </c>
      <c r="C9" s="38">
        <f>C5-(C6+C7)</f>
        <v>194.90406000000075</v>
      </c>
      <c r="D9" s="20" t="s">
        <v>310</v>
      </c>
    </row>
    <row r="10" spans="1:6" x14ac:dyDescent="0.25">
      <c r="C10" s="6"/>
      <c r="D10" s="26"/>
    </row>
    <row r="11" spans="1:6" x14ac:dyDescent="0.25">
      <c r="B11" t="s">
        <v>278</v>
      </c>
      <c r="C11" s="25">
        <f>SUM('USER folders'!C3:C138)</f>
        <v>3147.5386000000026</v>
      </c>
      <c r="D11" s="26">
        <f>$D$2*C11</f>
        <v>540.74713148000046</v>
      </c>
    </row>
    <row r="12" spans="1:6" x14ac:dyDescent="0.25">
      <c r="B12" t="s">
        <v>283</v>
      </c>
      <c r="C12" s="1">
        <f>SUMPRODUCT('USER folders'!C3:C138,'USER folders'!E3:E138)</f>
        <v>203.97488699999994</v>
      </c>
      <c r="D12" s="26">
        <f>$D$2*C12</f>
        <v>35.042885586599994</v>
      </c>
    </row>
    <row r="13" spans="1:6" x14ac:dyDescent="0.25">
      <c r="D13" s="26"/>
    </row>
    <row r="14" spans="1:6" x14ac:dyDescent="0.25">
      <c r="B14" t="s">
        <v>285</v>
      </c>
      <c r="C14" s="1">
        <v>8640</v>
      </c>
      <c r="D14" s="26">
        <f>$D$2*C14</f>
        <v>1484.3520000000001</v>
      </c>
    </row>
    <row r="15" spans="1:6" x14ac:dyDescent="0.25">
      <c r="D15" s="27"/>
    </row>
    <row r="16" spans="1:6" x14ac:dyDescent="0.25">
      <c r="D16" s="27"/>
    </row>
    <row r="17" spans="2:5" x14ac:dyDescent="0.25">
      <c r="B17" t="s">
        <v>286</v>
      </c>
      <c r="C17" s="1">
        <f>C5+C11+C14</f>
        <v>14640.538600000003</v>
      </c>
      <c r="D17" s="26">
        <f>$D$2*C17</f>
        <v>2515.2445314800007</v>
      </c>
      <c r="E17" t="s">
        <v>290</v>
      </c>
    </row>
    <row r="18" spans="2:5" x14ac:dyDescent="0.25">
      <c r="B18" t="s">
        <v>289</v>
      </c>
      <c r="C18" s="1">
        <f>C6+C12+C14</f>
        <v>10373.583047</v>
      </c>
      <c r="D18" s="26">
        <f>$D$2*C18</f>
        <v>1782.1815674746001</v>
      </c>
      <c r="E18" t="s">
        <v>290</v>
      </c>
    </row>
    <row r="19" spans="2:5" x14ac:dyDescent="0.25">
      <c r="B19" t="s">
        <v>291</v>
      </c>
      <c r="C19" s="1">
        <f>C7+(C11-C12)</f>
        <v>4072.0514930000027</v>
      </c>
      <c r="D19" s="26">
        <f>$D$2*C19</f>
        <v>699.57844649740048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EXP3 folders</vt:lpstr>
      <vt:lpstr>USER folders</vt:lpstr>
      <vt:lpstr>MAD storage</vt:lpstr>
    </vt:vector>
  </TitlesOfParts>
  <Company>McLean Hospital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C.</dc:creator>
  <cp:lastModifiedBy> Dave C.</cp:lastModifiedBy>
  <dcterms:created xsi:type="dcterms:W3CDTF">2014-11-17T15:47:05Z</dcterms:created>
  <dcterms:modified xsi:type="dcterms:W3CDTF">2015-11-05T19:51:55Z</dcterms:modified>
</cp:coreProperties>
</file>